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DMS\DMS Alfa, a.s\objednávkové formuláře\"/>
    </mc:Choice>
  </mc:AlternateContent>
  <bookViews>
    <workbookView xWindow="0" yWindow="0" windowWidth="20730" windowHeight="11760"/>
  </bookViews>
  <sheets>
    <sheet name="RSD 01" sheetId="1" r:id="rId1"/>
    <sheet name="kontrola rozměrů" sheetId="10" state="hidden" r:id="rId2"/>
    <sheet name="RSD 02" sheetId="6" r:id="rId3"/>
    <sheet name="ISD" sheetId="8" r:id="rId4"/>
    <sheet name="data list" sheetId="2" state="hidden" r:id="rId5"/>
    <sheet name="data list RSD02" sheetId="7" state="hidden" r:id="rId6"/>
    <sheet name="data list ISD" sheetId="9" state="hidden" r:id="rId7"/>
    <sheet name="Tabulky kombinací" sheetId="4" state="hidden" r:id="rId8"/>
  </sheets>
  <definedNames>
    <definedName name="_xlnm.Print_Area" localSheetId="3">ISD!$1:$60</definedName>
    <definedName name="_xlnm.Print_Area" localSheetId="0">'RSD 01'!$1:$62</definedName>
    <definedName name="_xlnm.Print_Area" localSheetId="2">'RSD 02'!$1:$60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8" l="1"/>
  <c r="J27" i="1" l="1"/>
  <c r="F27" i="1"/>
  <c r="A67" i="10"/>
  <c r="A69" i="10"/>
  <c r="A71" i="10"/>
  <c r="A73" i="10"/>
  <c r="A75" i="10"/>
  <c r="E31" i="10"/>
  <c r="G31" i="10"/>
  <c r="I31" i="10"/>
  <c r="K31" i="10"/>
  <c r="M31" i="10"/>
  <c r="O31" i="10"/>
  <c r="Q31" i="10"/>
  <c r="S31" i="10"/>
  <c r="U31" i="10"/>
  <c r="C76" i="10"/>
  <c r="A76" i="10" s="1"/>
  <c r="C75" i="10"/>
  <c r="C74" i="10"/>
  <c r="A74" i="10" s="1"/>
  <c r="C73" i="10"/>
  <c r="C72" i="10"/>
  <c r="A72" i="10" s="1"/>
  <c r="C71" i="10"/>
  <c r="C70" i="10"/>
  <c r="A70" i="10" s="1"/>
  <c r="C69" i="10"/>
  <c r="C68" i="10"/>
  <c r="A68" i="10" s="1"/>
  <c r="C67" i="10"/>
  <c r="C66" i="10"/>
  <c r="A66" i="10" s="1"/>
  <c r="C65" i="10"/>
  <c r="A65" i="10" s="1"/>
  <c r="C64" i="10"/>
  <c r="A64" i="10" s="1"/>
  <c r="C63" i="10"/>
  <c r="A63" i="10" s="1"/>
  <c r="C62" i="10"/>
  <c r="A62" i="10" s="1"/>
  <c r="C61" i="10"/>
  <c r="A61" i="10" s="1"/>
  <c r="C60" i="10"/>
  <c r="A60" i="10" s="1"/>
  <c r="C59" i="10"/>
  <c r="A59" i="10" s="1"/>
  <c r="C58" i="10"/>
  <c r="A58" i="10" s="1"/>
  <c r="C57" i="10"/>
  <c r="A57" i="10" s="1"/>
  <c r="C56" i="10"/>
  <c r="A56" i="10" s="1"/>
  <c r="C55" i="10"/>
  <c r="A55" i="10" s="1"/>
  <c r="C54" i="10"/>
  <c r="A54" i="10" s="1"/>
  <c r="C53" i="10"/>
  <c r="A53" i="10" s="1"/>
  <c r="C52" i="10"/>
  <c r="A52" i="10" s="1"/>
  <c r="C51" i="10"/>
  <c r="A51" i="10" s="1"/>
  <c r="C50" i="10"/>
  <c r="A50" i="10" s="1"/>
  <c r="C49" i="10"/>
  <c r="A49" i="10" s="1"/>
  <c r="C48" i="10"/>
  <c r="A48" i="10" s="1"/>
  <c r="C47" i="10"/>
  <c r="A47" i="10" s="1"/>
  <c r="C46" i="10"/>
  <c r="A46" i="10" s="1"/>
  <c r="C45" i="10"/>
  <c r="A45" i="10" s="1"/>
  <c r="C44" i="10"/>
  <c r="A44" i="10" s="1"/>
  <c r="Z34" i="10"/>
  <c r="Z31" i="10" s="1"/>
  <c r="V33" i="10"/>
  <c r="W33" i="10" s="1"/>
  <c r="C43" i="10"/>
  <c r="A43" i="10" s="1"/>
  <c r="C42" i="10"/>
  <c r="A42" i="10" s="1"/>
  <c r="C41" i="10"/>
  <c r="A41" i="10" s="1"/>
  <c r="C40" i="10"/>
  <c r="A40" i="10" s="1"/>
  <c r="C39" i="10"/>
  <c r="A39" i="10" s="1"/>
  <c r="C38" i="10"/>
  <c r="A38" i="10" s="1"/>
  <c r="C37" i="10"/>
  <c r="A37" i="10" s="1"/>
  <c r="C36" i="10"/>
  <c r="A36" i="10" s="1"/>
  <c r="C35" i="10"/>
  <c r="A35" i="10" s="1"/>
  <c r="V34" i="10"/>
  <c r="V31" i="10" s="1"/>
  <c r="U34" i="10"/>
  <c r="T34" i="10"/>
  <c r="T31" i="10" s="1"/>
  <c r="S34" i="10"/>
  <c r="R34" i="10"/>
  <c r="R31" i="10" s="1"/>
  <c r="Q34" i="10"/>
  <c r="P34" i="10"/>
  <c r="P31" i="10" s="1"/>
  <c r="O34" i="10"/>
  <c r="N34" i="10"/>
  <c r="N31" i="10" s="1"/>
  <c r="M34" i="10"/>
  <c r="L34" i="10"/>
  <c r="L31" i="10" s="1"/>
  <c r="K34" i="10"/>
  <c r="J34" i="10"/>
  <c r="J31" i="10" s="1"/>
  <c r="I34" i="10"/>
  <c r="H34" i="10"/>
  <c r="H31" i="10" s="1"/>
  <c r="G34" i="10"/>
  <c r="F34" i="10"/>
  <c r="F31" i="10" s="1"/>
  <c r="E34" i="10"/>
  <c r="D34" i="10"/>
  <c r="D31" i="10" s="1"/>
  <c r="J27" i="8"/>
  <c r="F27" i="8"/>
  <c r="I20" i="8"/>
  <c r="I20" i="1"/>
  <c r="C27" i="10"/>
  <c r="A27" i="10" s="1"/>
  <c r="E16" i="10"/>
  <c r="G19" i="10"/>
  <c r="G16" i="10" s="1"/>
  <c r="H19" i="10"/>
  <c r="H16" i="10" s="1"/>
  <c r="I19" i="10"/>
  <c r="I16" i="10" s="1"/>
  <c r="J19" i="10"/>
  <c r="J16" i="10" s="1"/>
  <c r="K19" i="10"/>
  <c r="K16" i="10" s="1"/>
  <c r="L19" i="10"/>
  <c r="L16" i="10" s="1"/>
  <c r="M19" i="10"/>
  <c r="M16" i="10" s="1"/>
  <c r="N19" i="10"/>
  <c r="N16" i="10" s="1"/>
  <c r="O19" i="10"/>
  <c r="O16" i="10" s="1"/>
  <c r="P19" i="10"/>
  <c r="P16" i="10" s="1"/>
  <c r="Q19" i="10"/>
  <c r="Q16" i="10" s="1"/>
  <c r="R19" i="10"/>
  <c r="R16" i="10" s="1"/>
  <c r="S19" i="10"/>
  <c r="S16" i="10" s="1"/>
  <c r="T19" i="10"/>
  <c r="T16" i="10" s="1"/>
  <c r="U19" i="10"/>
  <c r="U16" i="10" s="1"/>
  <c r="V19" i="10"/>
  <c r="V16" i="10" s="1"/>
  <c r="C28" i="10"/>
  <c r="A28" i="10" s="1"/>
  <c r="C26" i="10"/>
  <c r="A26" i="10" s="1"/>
  <c r="C25" i="10"/>
  <c r="A25" i="10" s="1"/>
  <c r="C24" i="10"/>
  <c r="A24" i="10" s="1"/>
  <c r="C23" i="10"/>
  <c r="A23" i="10" s="1"/>
  <c r="C22" i="10"/>
  <c r="A22" i="10" s="1"/>
  <c r="C21" i="10"/>
  <c r="A21" i="10" s="1"/>
  <c r="C20" i="10"/>
  <c r="A20" i="10" s="1"/>
  <c r="F19" i="10"/>
  <c r="F16" i="10" s="1"/>
  <c r="E19" i="10"/>
  <c r="D19" i="10"/>
  <c r="D16" i="10" s="1"/>
  <c r="E4" i="10"/>
  <c r="F4" i="10"/>
  <c r="G4" i="10"/>
  <c r="H4" i="10"/>
  <c r="I4" i="10"/>
  <c r="J4" i="10"/>
  <c r="K4" i="10"/>
  <c r="D4" i="10"/>
  <c r="D1" i="10" s="1"/>
  <c r="C6" i="10"/>
  <c r="C7" i="10"/>
  <c r="A7" i="10" s="1"/>
  <c r="C8" i="10"/>
  <c r="A8" i="10" s="1"/>
  <c r="C9" i="10"/>
  <c r="C10" i="10"/>
  <c r="A10" i="10" s="1"/>
  <c r="C11" i="10"/>
  <c r="A11" i="10" s="1"/>
  <c r="C12" i="10"/>
  <c r="A12" i="10" s="1"/>
  <c r="C5" i="10"/>
  <c r="A5" i="10" s="1"/>
  <c r="K1" i="10"/>
  <c r="A6" i="10"/>
  <c r="E1" i="10"/>
  <c r="F1" i="10"/>
  <c r="G1" i="10"/>
  <c r="H1" i="10"/>
  <c r="I1" i="10"/>
  <c r="J1" i="10"/>
  <c r="A9" i="10"/>
  <c r="A14" i="8" l="1"/>
  <c r="X33" i="10"/>
  <c r="W34" i="10"/>
  <c r="W31" i="10" s="1"/>
  <c r="A14" i="6"/>
  <c r="A14" i="1"/>
  <c r="J27" i="6"/>
  <c r="F27" i="6"/>
  <c r="I20" i="6"/>
  <c r="Y33" i="10" l="1"/>
  <c r="Y34" i="10" s="1"/>
  <c r="Y31" i="10" s="1"/>
  <c r="X34" i="10"/>
  <c r="X31" i="10" s="1"/>
  <c r="C18" i="9"/>
  <c r="C17" i="9"/>
  <c r="C16" i="9"/>
  <c r="C15" i="9"/>
  <c r="C14" i="9"/>
  <c r="C13" i="9"/>
  <c r="C12" i="9"/>
  <c r="C11" i="9"/>
  <c r="C10" i="9"/>
  <c r="C9" i="9"/>
  <c r="C8" i="9"/>
  <c r="J7" i="9"/>
  <c r="C7" i="9"/>
  <c r="J6" i="9"/>
  <c r="C6" i="9"/>
  <c r="J5" i="9"/>
  <c r="F5" i="9"/>
  <c r="C5" i="9"/>
  <c r="J4" i="9"/>
  <c r="F4" i="9"/>
  <c r="C4" i="9"/>
  <c r="J3" i="9"/>
  <c r="F3" i="9"/>
  <c r="C3" i="9"/>
  <c r="J8" i="9" l="1"/>
  <c r="C19" i="9"/>
  <c r="C20" i="9" s="1"/>
  <c r="G5" i="9" l="1"/>
  <c r="A31" i="8" s="1"/>
  <c r="G4" i="9"/>
  <c r="G3" i="9"/>
  <c r="C18" i="7"/>
  <c r="C17" i="7"/>
  <c r="C16" i="7"/>
  <c r="C15" i="7"/>
  <c r="C14" i="7"/>
  <c r="C13" i="7"/>
  <c r="C12" i="7"/>
  <c r="C11" i="7"/>
  <c r="C10" i="7"/>
  <c r="C9" i="7"/>
  <c r="C8" i="7"/>
  <c r="J7" i="7"/>
  <c r="C7" i="7"/>
  <c r="J6" i="7"/>
  <c r="C6" i="7"/>
  <c r="J5" i="7"/>
  <c r="F5" i="7"/>
  <c r="C5" i="7"/>
  <c r="J4" i="7"/>
  <c r="F4" i="7"/>
  <c r="C4" i="7"/>
  <c r="J3" i="7"/>
  <c r="F3" i="7"/>
  <c r="C3" i="7"/>
  <c r="C3" i="2"/>
  <c r="C13" i="2"/>
  <c r="C18" i="2"/>
  <c r="C17" i="2"/>
  <c r="C16" i="2"/>
  <c r="C15" i="2"/>
  <c r="C14" i="2"/>
  <c r="C12" i="2"/>
  <c r="C11" i="2"/>
  <c r="C10" i="2"/>
  <c r="C9" i="2"/>
  <c r="C8" i="2"/>
  <c r="C7" i="2"/>
  <c r="C6" i="2"/>
  <c r="C5" i="2"/>
  <c r="C4" i="2"/>
  <c r="J8" i="7" l="1"/>
  <c r="C19" i="7"/>
  <c r="C20" i="7" s="1"/>
  <c r="C19" i="2"/>
  <c r="C20" i="2" s="1"/>
  <c r="J7" i="2"/>
  <c r="J6" i="2"/>
  <c r="J4" i="2"/>
  <c r="J5" i="2"/>
  <c r="J3" i="2"/>
  <c r="F4" i="2"/>
  <c r="F5" i="2"/>
  <c r="F3" i="2"/>
  <c r="G4" i="7" l="1"/>
  <c r="G5" i="7"/>
  <c r="G3" i="7"/>
  <c r="J8" i="2"/>
  <c r="G5" i="2" s="1"/>
  <c r="A31" i="6" l="1"/>
  <c r="G3" i="2"/>
  <c r="A31" i="1" s="1"/>
  <c r="G4" i="2"/>
</calcChain>
</file>

<file path=xl/sharedStrings.xml><?xml version="1.0" encoding="utf-8"?>
<sst xmlns="http://schemas.openxmlformats.org/spreadsheetml/2006/main" count="2072" uniqueCount="164">
  <si>
    <t>Zhotovitel:</t>
  </si>
  <si>
    <t>objednavky@dmsalfa.cz</t>
  </si>
  <si>
    <t xml:space="preserve">IČ: 04940431       </t>
  </si>
  <si>
    <t xml:space="preserve">DIČ: CZ04940431       </t>
  </si>
  <si>
    <t>www.dmsalfa.cz</t>
  </si>
  <si>
    <t>Společnost je zapsaná v obchodním rejstříku Městského soudu v Praze, oddíl B , vložka 21470</t>
  </si>
  <si>
    <t>Objednatel:</t>
  </si>
  <si>
    <t>IČ</t>
  </si>
  <si>
    <t>DIČ</t>
  </si>
  <si>
    <t>Telefon</t>
  </si>
  <si>
    <t>E-mail</t>
  </si>
  <si>
    <t>Předpokládaný termín</t>
  </si>
  <si>
    <t>Šířka (mm)</t>
  </si>
  <si>
    <t>Výška (mm)</t>
  </si>
  <si>
    <t>POZOR! Minimální rozměry otvoru (mm):</t>
  </si>
  <si>
    <t>Hl. garáže: výška vrat + 600 mm</t>
  </si>
  <si>
    <t xml:space="preserve">Vlevo:   </t>
  </si>
  <si>
    <t xml:space="preserve">Vpravo:   </t>
  </si>
  <si>
    <t xml:space="preserve">Nadpraží (bez pohonu):   </t>
  </si>
  <si>
    <t xml:space="preserve">Nadpraží (s pohonem):   </t>
  </si>
  <si>
    <t>7016 antracit</t>
  </si>
  <si>
    <t>6005 zelená</t>
  </si>
  <si>
    <t>5005 modrá</t>
  </si>
  <si>
    <t>3000 červená</t>
  </si>
  <si>
    <t>Barevné provedení vrat</t>
  </si>
  <si>
    <t>RAL 9016</t>
  </si>
  <si>
    <t>RAL 9010</t>
  </si>
  <si>
    <t>RAL 5005</t>
  </si>
  <si>
    <t>RAL 9006</t>
  </si>
  <si>
    <t>RAL 9007</t>
  </si>
  <si>
    <t>RAL 7016</t>
  </si>
  <si>
    <t>RAL 6005</t>
  </si>
  <si>
    <t>RAL 3000</t>
  </si>
  <si>
    <t>RAL 8014</t>
  </si>
  <si>
    <t>RAL 9005</t>
  </si>
  <si>
    <t>Satin Grey</t>
  </si>
  <si>
    <t>Zlatý dub</t>
  </si>
  <si>
    <t>Tmavý dub</t>
  </si>
  <si>
    <t>Mahagon</t>
  </si>
  <si>
    <t>Wenge</t>
  </si>
  <si>
    <t>Nestandardní barva RAL</t>
  </si>
  <si>
    <t>Povrch vrat</t>
  </si>
  <si>
    <t>Design vrat</t>
  </si>
  <si>
    <t>Stucco</t>
  </si>
  <si>
    <t>Woodgrain</t>
  </si>
  <si>
    <t>Hladký</t>
  </si>
  <si>
    <t>S-Line (lamela)</t>
  </si>
  <si>
    <t>M-Line (centrální drážka)</t>
  </si>
  <si>
    <t>W-Line (bez drážky)</t>
  </si>
  <si>
    <t>V-Line (vlnky)</t>
  </si>
  <si>
    <t>barva</t>
  </si>
  <si>
    <t>Kazeta</t>
  </si>
  <si>
    <t>Povrch</t>
  </si>
  <si>
    <t>extra příplatek za lakování</t>
  </si>
  <si>
    <t>Prodloužený termín dodání</t>
  </si>
  <si>
    <t>RSD</t>
  </si>
  <si>
    <t>Nedostupná varianta</t>
  </si>
  <si>
    <t>barevná varianta je dostupná</t>
  </si>
  <si>
    <t>vpravo</t>
  </si>
  <si>
    <t>vlevo</t>
  </si>
  <si>
    <t>uprostřed</t>
  </si>
  <si>
    <t>Další doplňky</t>
  </si>
  <si>
    <t>OKNA</t>
  </si>
  <si>
    <t>Číslo panelu od shora</t>
  </si>
  <si>
    <t>Umístění oken</t>
  </si>
  <si>
    <t>Typ oken - počet ks</t>
  </si>
  <si>
    <t>Průmyslové okno černé 638 x 344 mm</t>
  </si>
  <si>
    <t>Průmyslové okno černé 588 x 181 mm</t>
  </si>
  <si>
    <t>Kulaté okno D=360  mm</t>
  </si>
  <si>
    <t>Ventilační mřížky</t>
  </si>
  <si>
    <t>Jednostranný zámek</t>
  </si>
  <si>
    <t>Zástrč</t>
  </si>
  <si>
    <t>LOCK mini</t>
  </si>
  <si>
    <t>Madlo vystouplé</t>
  </si>
  <si>
    <t>Madlo odlehčené s logem</t>
  </si>
  <si>
    <t>DO Transmitter 2</t>
  </si>
  <si>
    <t xml:space="preserve">DO Transmitter 4 </t>
  </si>
  <si>
    <t>Počet mřížek</t>
  </si>
  <si>
    <t>Umístění mřížek</t>
  </si>
  <si>
    <t>Hybrid - potřebné nadparží 150 mm</t>
  </si>
  <si>
    <t>Nízké kování hřídel vpředdu - potřebné nadpraží 220 mm</t>
  </si>
  <si>
    <t>Nízké kování s hřídelí vzadu - potřebné nadpraží 160 mm</t>
  </si>
  <si>
    <t>Standardní kování - potřebné nadpraží 350 mm</t>
  </si>
  <si>
    <t>Typ kování</t>
  </si>
  <si>
    <t>Pohon</t>
  </si>
  <si>
    <t>SE 750 - integrovaný přijímač, 1x DO, do 10 m2</t>
  </si>
  <si>
    <t>SE 1200 - integrovaný přijímač, 1x DO, do 16 m2</t>
  </si>
  <si>
    <t>Kolejnice</t>
  </si>
  <si>
    <t>PK - 3000 - s řemenem L=3000 mm H=2300 mm</t>
  </si>
  <si>
    <t>PK - 3600 - s řemenem L=3600 mm H=2800 mm</t>
  </si>
  <si>
    <t>PK - 3300 - s řemenem L=3300 mm H=2600 mm</t>
  </si>
  <si>
    <t>PK - 4600 - s řemenem L=4600 mm H=3800 mm</t>
  </si>
  <si>
    <t>PK - 4600 - s řetězem L=4600 mm H=3800 mm</t>
  </si>
  <si>
    <t>OBJEDNÁVKA RSD 02</t>
  </si>
  <si>
    <t>DIY 800 - int. přijímač, 2x DO, do 11 m2, vč. Dráhy</t>
  </si>
  <si>
    <t>V5ST dveře s prahem 25 mm s pl. záslepky</t>
  </si>
  <si>
    <t>V4ST dveře s prahem 75 mm s pl. Záslepky</t>
  </si>
  <si>
    <t>DMS Alfa, a.s., Americká 2772, Kladno, 272 04</t>
  </si>
  <si>
    <t>Podpis a razítko</t>
  </si>
  <si>
    <t>Poznámky:</t>
  </si>
  <si>
    <r>
      <rPr>
        <b/>
        <sz val="12"/>
        <rFont val="Arial"/>
        <family val="2"/>
        <charset val="238"/>
      </rPr>
      <t xml:space="preserve">RSD 01 </t>
    </r>
    <r>
      <rPr>
        <sz val="12"/>
        <rFont val="Arial"/>
        <family val="2"/>
        <charset val="238"/>
      </rPr>
      <t>- tažné pružiny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Zadáním zakázky potvrzujete správnost uváděných rozměrů a jste si jisti tím, že rozměry budou dostačující. Společnost DoorHan si vyhrazuje právo na odmítnutí reklamace způsobené neuskutečnitelnou montáží výrobku z důvodu nedostatku místa.</t>
    </r>
  </si>
  <si>
    <r>
      <rPr>
        <b/>
        <sz val="12"/>
        <rFont val="Arial"/>
        <family val="2"/>
        <charset val="238"/>
      </rPr>
      <t xml:space="preserve">RSD 02 </t>
    </r>
    <r>
      <rPr>
        <sz val="12"/>
        <rFont val="Arial"/>
        <family val="2"/>
        <charset val="238"/>
      </rPr>
      <t xml:space="preserve">- torzní pružiny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Zadáním zakázky potvrzujete správnost uváděných rozměrů a jste si jisti tím, že rozměry budou dostačující. Společnost DoorHan si vyhrazuje právo na odmítnutí reklamace způsobené neuskutečnitelnou montáží výrobku z důvodu nedostatku místa.</t>
    </r>
  </si>
  <si>
    <t>Bezpečnostní prvky + doplňky (počet ks)</t>
  </si>
  <si>
    <t>OBJEDNÁVKA ISD</t>
  </si>
  <si>
    <t>Integrované dveře -  umístění se uvádí vždy při pohledu ZEVNITŘ</t>
  </si>
  <si>
    <t>Prosklené sekce</t>
  </si>
  <si>
    <t>Umístění sekce</t>
  </si>
  <si>
    <t>Panoramatické panely uprostřed křídla</t>
  </si>
  <si>
    <t>Panoramatické panely ve vrchní části křídla</t>
  </si>
  <si>
    <t>Celoprosklené křídlo</t>
  </si>
  <si>
    <t>Počet panramatických panelů</t>
  </si>
  <si>
    <t>Typ prosklení</t>
  </si>
  <si>
    <t>Panel plně prosklený</t>
  </si>
  <si>
    <t>Panel s jednou nebo více přepážkami</t>
  </si>
  <si>
    <t>Barva profilů prosklené sekce - v základu RAL 9006 - stříbrná</t>
  </si>
  <si>
    <t xml:space="preserve">Lakování do RAL </t>
  </si>
  <si>
    <t>OBJEDNÁVKA RSD 02 - doplňky</t>
  </si>
  <si>
    <t xml:space="preserve">IČ: 04940431     </t>
  </si>
  <si>
    <t>Barva profilů integrovaných dveří - v základu RAL 9006 - stříbrná</t>
  </si>
  <si>
    <t>Materiál prosklení</t>
  </si>
  <si>
    <t>Polykarbonát - příplatek</t>
  </si>
  <si>
    <t>OBJEDNÁVKA RSD 01</t>
  </si>
  <si>
    <t>Zhotovitel: DMS Alfa, a.s., Americká 2772, Kladno, 272 04</t>
  </si>
  <si>
    <t xml:space="preserve">DIČ: CZ04940431    </t>
  </si>
  <si>
    <t>Průmyslové madlo</t>
  </si>
  <si>
    <t>Nízké kování šikmé, hřídel vzadu - min. nadpraží pro úhel 40 st. 150 mm</t>
  </si>
  <si>
    <r>
      <t>Standardní kování - potřebné nadpraží 350 - 550 mm, (H</t>
    </r>
    <r>
      <rPr>
        <sz val="9"/>
        <color theme="1"/>
        <rFont val="Calibri"/>
        <family val="2"/>
        <charset val="238"/>
      </rPr>
      <t>=&lt;3620 mm, plocha =&lt;15m2), nadpraží 550 - 600 mm, (H&gt;3620)</t>
    </r>
  </si>
  <si>
    <t xml:space="preserve">Standardní kování šikmé - potřebné nadpraží 500 mm </t>
  </si>
  <si>
    <t>Zvýšené kování šikmé - potřebné nadpraží hl + 500 mm</t>
  </si>
  <si>
    <t>Zvýšené kování - potřebné nadpraží hl + 330 mm</t>
  </si>
  <si>
    <t>Zvýšené kování hřídel nad otvorem - potřebné nadpraží 1600 mm</t>
  </si>
  <si>
    <t>Zvýšené kování šikmé hřídel nad otvorem - potřebné nadpraží 1600 mm</t>
  </si>
  <si>
    <t>Vertikální kování hřídel nahoře - potřebné nadpraží H + 700 mm</t>
  </si>
  <si>
    <t>Vertikální kování hřídel nad otvorem - potřebné nadpraží H + 370 mm</t>
  </si>
  <si>
    <t>Bezpečnostní prvky + doplňky + motory (počet ks)</t>
  </si>
  <si>
    <t>No Touch</t>
  </si>
  <si>
    <t>Shaft 50 KIT - ŘJ, do 25 m2</t>
  </si>
  <si>
    <t>Shaft 30 - ŘJ, integr. přijímač, do 18 m2</t>
  </si>
  <si>
    <t>Shaft 50 N/KIT - ŘJ, plynulý rozjezd, el. konc. Spínače, do 25 m2</t>
  </si>
  <si>
    <t>Shaft 50 PROKIT -  ŘJ, plynulý rozjezd, do 25 m2</t>
  </si>
  <si>
    <t>Shaft 120 - ŘJ, do 40 m2</t>
  </si>
  <si>
    <t>Shaft 60 - ŘJ, 3 fázová zástrčka, do 28 m2</t>
  </si>
  <si>
    <t>Ruční řetězový pohon</t>
  </si>
  <si>
    <t>Montážní profil 32x32 mm délka 3060 mm</t>
  </si>
  <si>
    <t>Vyztužovací omega profily</t>
  </si>
  <si>
    <t>Umístění integrovaných dveří:</t>
  </si>
  <si>
    <t>Umístění pantů:</t>
  </si>
  <si>
    <t>Vyztužovací OMEGA profil</t>
  </si>
  <si>
    <t>Hybrid - potřebné nadpraží 150 mm</t>
  </si>
  <si>
    <t>SAN - standardní varianta</t>
  </si>
  <si>
    <t>OBJEDNÁVKA RSD 01 - doplňky</t>
  </si>
  <si>
    <t>OBJEDNÁVKA ISD - doplňky</t>
  </si>
  <si>
    <r>
      <rPr>
        <b/>
        <sz val="12"/>
        <rFont val="Arial"/>
        <family val="2"/>
        <charset val="238"/>
      </rPr>
      <t xml:space="preserve">ISD </t>
    </r>
    <r>
      <rPr>
        <sz val="12"/>
        <rFont val="Arial"/>
        <family val="2"/>
        <charset val="238"/>
      </rPr>
      <t>- průmyslová vrata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Zadáním zakázky potvrzujete správnost uváděných rozměrů a jste si jisti tím, že rozměry budou dostačující. Společnost DoorHan si vyhrazuje právo na odmítnutí reklamace způsobené neuskutečnitelnou montáží výrobku z důvodu nedostatku místa.</t>
    </r>
  </si>
  <si>
    <t>Razítko a podpis</t>
  </si>
  <si>
    <t>Počet oken na panelu</t>
  </si>
  <si>
    <t>nutné doplnit vše žluté</t>
  </si>
  <si>
    <t>VYBERTE JINÝ TYP VRAT</t>
  </si>
  <si>
    <t>RSD 01</t>
  </si>
  <si>
    <t xml:space="preserve"> </t>
  </si>
  <si>
    <t>RSD 02</t>
  </si>
  <si>
    <t>ISD</t>
  </si>
  <si>
    <t>VRATA NELZE VYROBIT</t>
  </si>
  <si>
    <t>x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</si>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</sst>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mm&quot;"/>
    <numFmt numFmtId="165" formatCode="#,##0&quot; ks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04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u/>
      <sz val="9"/>
      <color indexed="12"/>
      <name val="Arial CE"/>
      <charset val="238"/>
    </font>
    <font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333333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hair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indexed="64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theme="0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theme="4" tint="0.79998168889431442"/>
      </right>
      <top style="medium">
        <color indexed="64"/>
      </top>
      <bottom style="medium">
        <color theme="4" tint="0.79998168889431442"/>
      </bottom>
      <diagonal/>
    </border>
    <border>
      <left style="medium">
        <color theme="4" tint="0.79998168889431442"/>
      </left>
      <right style="thick">
        <color indexed="64"/>
      </right>
      <top style="medium">
        <color indexed="64"/>
      </top>
      <bottom style="medium">
        <color theme="4" tint="0.79998168889431442"/>
      </bottom>
      <diagonal/>
    </border>
    <border>
      <left style="thick">
        <color indexed="64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thick">
        <color indexed="64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ck">
        <color indexed="64"/>
      </left>
      <right style="medium">
        <color theme="4" tint="0.79998168889431442"/>
      </right>
      <top style="medium">
        <color theme="4" tint="0.79998168889431442"/>
      </top>
      <bottom style="medium">
        <color indexed="64"/>
      </bottom>
      <diagonal/>
    </border>
    <border>
      <left style="medium">
        <color theme="4" tint="0.79998168889431442"/>
      </left>
      <right style="thick">
        <color indexed="64"/>
      </right>
      <top style="medium">
        <color theme="4" tint="0.79998168889431442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theme="0"/>
      </top>
      <bottom/>
      <diagonal/>
    </border>
    <border>
      <left style="thick">
        <color indexed="64"/>
      </left>
      <right style="medium">
        <color theme="0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indexed="64"/>
      </right>
      <top style="medium">
        <color indexed="64"/>
      </top>
      <bottom style="medium">
        <color theme="0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top"/>
    </xf>
    <xf numFmtId="0" fontId="15" fillId="0" borderId="0" xfId="0" applyFont="1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2" fillId="3" borderId="6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27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indent="1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49" fontId="4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1" applyFill="1" applyBorder="1" applyAlignment="1" applyProtection="1">
      <alignment horizontal="left"/>
      <protection hidden="1"/>
    </xf>
    <xf numFmtId="0" fontId="7" fillId="3" borderId="0" xfId="1" applyFill="1" applyBorder="1" applyAlignment="1" applyProtection="1">
      <protection hidden="1"/>
    </xf>
    <xf numFmtId="0" fontId="8" fillId="3" borderId="0" xfId="1" applyFont="1" applyFill="1" applyBorder="1" applyAlignment="1" applyProtection="1">
      <alignment horizontal="left"/>
      <protection hidden="1"/>
    </xf>
    <xf numFmtId="0" fontId="6" fillId="3" borderId="0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left" indent="1"/>
      <protection hidden="1"/>
    </xf>
    <xf numFmtId="0" fontId="0" fillId="3" borderId="6" xfId="0" applyFill="1" applyBorder="1" applyProtection="1">
      <protection hidden="1"/>
    </xf>
    <xf numFmtId="0" fontId="7" fillId="3" borderId="6" xfId="1" applyFill="1" applyBorder="1" applyAlignment="1" applyProtection="1">
      <protection hidden="1"/>
    </xf>
    <xf numFmtId="0" fontId="28" fillId="3" borderId="6" xfId="1" applyFont="1" applyFill="1" applyBorder="1" applyAlignment="1" applyProtection="1">
      <protection hidden="1"/>
    </xf>
    <xf numFmtId="0" fontId="0" fillId="3" borderId="7" xfId="0" applyFill="1" applyBorder="1" applyProtection="1">
      <protection hidden="1"/>
    </xf>
    <xf numFmtId="0" fontId="18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0" borderId="0" xfId="0" applyFont="1" applyProtection="1"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9" fillId="4" borderId="20" xfId="0" applyFont="1" applyFill="1" applyBorder="1" applyAlignment="1" applyProtection="1">
      <alignment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5" borderId="20" xfId="0" applyFont="1" applyFill="1" applyBorder="1" applyAlignment="1" applyProtection="1">
      <alignment vertical="center"/>
      <protection hidden="1"/>
    </xf>
    <xf numFmtId="0" fontId="19" fillId="2" borderId="20" xfId="0" applyFont="1" applyFill="1" applyBorder="1" applyAlignment="1" applyProtection="1">
      <alignment vertical="center"/>
      <protection hidden="1"/>
    </xf>
    <xf numFmtId="0" fontId="18" fillId="2" borderId="20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30" fillId="0" borderId="25" xfId="0" applyFont="1" applyBorder="1" applyAlignment="1" applyProtection="1">
      <alignment horizontal="center" vertical="center" shrinkToFit="1"/>
      <protection locked="0"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vertical="top"/>
      <protection hidden="1"/>
    </xf>
    <xf numFmtId="0" fontId="2" fillId="3" borderId="0" xfId="0" applyFont="1" applyFill="1" applyBorder="1" applyAlignment="1" applyProtection="1">
      <protection hidden="1"/>
    </xf>
    <xf numFmtId="0" fontId="18" fillId="2" borderId="20" xfId="0" applyFont="1" applyFill="1" applyBorder="1" applyProtection="1">
      <protection hidden="1"/>
    </xf>
    <xf numFmtId="0" fontId="18" fillId="2" borderId="20" xfId="0" applyFont="1" applyFill="1" applyBorder="1" applyAlignment="1" applyProtection="1">
      <protection hidden="1"/>
    </xf>
    <xf numFmtId="0" fontId="18" fillId="2" borderId="24" xfId="0" applyFont="1" applyFill="1" applyBorder="1" applyAlignment="1" applyProtection="1">
      <protection hidden="1"/>
    </xf>
    <xf numFmtId="0" fontId="18" fillId="2" borderId="24" xfId="0" applyFont="1" applyFill="1" applyBorder="1" applyAlignment="1" applyProtection="1">
      <alignment horizontal="center"/>
      <protection hidden="1"/>
    </xf>
    <xf numFmtId="0" fontId="19" fillId="2" borderId="20" xfId="0" applyFont="1" applyFill="1" applyBorder="1" applyAlignment="1" applyProtection="1">
      <protection hidden="1"/>
    </xf>
    <xf numFmtId="0" fontId="18" fillId="0" borderId="20" xfId="0" applyFont="1" applyBorder="1" applyProtection="1">
      <protection hidden="1"/>
    </xf>
    <xf numFmtId="0" fontId="18" fillId="2" borderId="24" xfId="0" applyFont="1" applyFill="1" applyBorder="1" applyProtection="1">
      <protection hidden="1"/>
    </xf>
    <xf numFmtId="0" fontId="18" fillId="0" borderId="49" xfId="0" applyFont="1" applyBorder="1" applyAlignment="1" applyProtection="1">
      <alignment vertical="top"/>
      <protection hidden="1"/>
    </xf>
    <xf numFmtId="0" fontId="31" fillId="2" borderId="29" xfId="0" applyFont="1" applyFill="1" applyBorder="1" applyAlignment="1" applyProtection="1">
      <alignment horizontal="center" vertical="center"/>
      <protection locked="0" hidden="1"/>
    </xf>
    <xf numFmtId="0" fontId="18" fillId="2" borderId="48" xfId="0" applyFont="1" applyFill="1" applyBorder="1" applyProtection="1">
      <protection hidden="1"/>
    </xf>
    <xf numFmtId="0" fontId="18" fillId="2" borderId="39" xfId="0" applyFont="1" applyFill="1" applyBorder="1" applyAlignment="1" applyProtection="1">
      <protection hidden="1"/>
    </xf>
    <xf numFmtId="0" fontId="18" fillId="2" borderId="39" xfId="0" applyFont="1" applyFill="1" applyBorder="1" applyProtection="1">
      <protection hidden="1"/>
    </xf>
    <xf numFmtId="0" fontId="21" fillId="2" borderId="3" xfId="0" applyFont="1" applyFill="1" applyBorder="1" applyAlignment="1" applyProtection="1">
      <alignment vertical="top"/>
      <protection hidden="1"/>
    </xf>
    <xf numFmtId="0" fontId="0" fillId="0" borderId="20" xfId="0" applyBorder="1" applyAlignment="1" applyProtection="1">
      <alignment vertical="center"/>
      <protection hidden="1"/>
    </xf>
    <xf numFmtId="0" fontId="30" fillId="0" borderId="22" xfId="0" applyFont="1" applyBorder="1" applyAlignment="1" applyProtection="1">
      <alignment horizontal="center" vertical="center"/>
      <protection locked="0" hidden="1"/>
    </xf>
    <xf numFmtId="0" fontId="30" fillId="0" borderId="28" xfId="0" applyFont="1" applyBorder="1" applyAlignment="1" applyProtection="1">
      <alignment horizontal="center" vertical="center" shrinkToFit="1"/>
      <protection locked="0" hidden="1"/>
    </xf>
    <xf numFmtId="0" fontId="30" fillId="0" borderId="22" xfId="0" applyFont="1" applyBorder="1" applyAlignment="1" applyProtection="1">
      <alignment horizontal="center" vertical="center" shrinkToFit="1"/>
      <protection locked="0" hidden="1"/>
    </xf>
    <xf numFmtId="0" fontId="30" fillId="0" borderId="28" xfId="0" applyFont="1" applyBorder="1" applyAlignment="1" applyProtection="1">
      <alignment horizontal="center" vertical="center"/>
      <protection locked="0" hidden="1"/>
    </xf>
    <xf numFmtId="0" fontId="31" fillId="2" borderId="56" xfId="0" applyFont="1" applyFill="1" applyBorder="1" applyAlignment="1" applyProtection="1">
      <alignment horizontal="center" vertical="center"/>
      <protection locked="0" hidden="1"/>
    </xf>
    <xf numFmtId="0" fontId="31" fillId="0" borderId="56" xfId="0" applyFont="1" applyBorder="1" applyAlignment="1" applyProtection="1">
      <alignment horizontal="center" vertical="center"/>
      <protection locked="0"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6" fillId="3" borderId="16" xfId="0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protection hidden="1"/>
    </xf>
    <xf numFmtId="0" fontId="18" fillId="3" borderId="9" xfId="0" applyFont="1" applyFill="1" applyBorder="1" applyAlignment="1" applyProtection="1">
      <protection hidden="1"/>
    </xf>
    <xf numFmtId="0" fontId="18" fillId="3" borderId="59" xfId="0" applyFont="1" applyFill="1" applyBorder="1" applyAlignment="1" applyProtection="1">
      <alignment horizontal="center" vertical="center" wrapText="1"/>
      <protection hidden="1"/>
    </xf>
    <xf numFmtId="0" fontId="18" fillId="3" borderId="60" xfId="0" applyFont="1" applyFill="1" applyBorder="1" applyAlignment="1" applyProtection="1">
      <protection hidden="1"/>
    </xf>
    <xf numFmtId="0" fontId="21" fillId="3" borderId="60" xfId="0" applyFont="1" applyFill="1" applyBorder="1" applyAlignment="1" applyProtection="1">
      <alignment vertical="center"/>
      <protection hidden="1"/>
    </xf>
    <xf numFmtId="0" fontId="18" fillId="3" borderId="61" xfId="0" applyFont="1" applyFill="1" applyBorder="1" applyProtection="1">
      <protection hidden="1"/>
    </xf>
    <xf numFmtId="0" fontId="0" fillId="3" borderId="61" xfId="0" applyFill="1" applyBorder="1" applyProtection="1">
      <protection hidden="1"/>
    </xf>
    <xf numFmtId="0" fontId="18" fillId="3" borderId="61" xfId="0" applyFont="1" applyFill="1" applyBorder="1" applyAlignment="1" applyProtection="1">
      <alignment vertical="center" wrapText="1"/>
      <protection hidden="1"/>
    </xf>
    <xf numFmtId="0" fontId="30" fillId="3" borderId="61" xfId="0" applyFont="1" applyFill="1" applyBorder="1" applyAlignment="1" applyProtection="1">
      <alignment vertical="center"/>
      <protection locked="0" hidden="1"/>
    </xf>
    <xf numFmtId="0" fontId="0" fillId="3" borderId="61" xfId="0" applyFont="1" applyFill="1" applyBorder="1" applyAlignment="1" applyProtection="1">
      <alignment vertical="center"/>
      <protection hidden="1"/>
    </xf>
    <xf numFmtId="0" fontId="18" fillId="3" borderId="61" xfId="0" applyFont="1" applyFill="1" applyBorder="1" applyAlignment="1" applyProtection="1">
      <protection hidden="1"/>
    </xf>
    <xf numFmtId="0" fontId="18" fillId="3" borderId="61" xfId="0" applyFont="1" applyFill="1" applyBorder="1" applyAlignment="1" applyProtection="1">
      <alignment vertical="center"/>
      <protection hidden="1"/>
    </xf>
    <xf numFmtId="0" fontId="18" fillId="3" borderId="61" xfId="0" applyFont="1" applyFill="1" applyBorder="1" applyAlignment="1" applyProtection="1">
      <alignment horizontal="center"/>
      <protection hidden="1"/>
    </xf>
    <xf numFmtId="0" fontId="18" fillId="3" borderId="62" xfId="0" applyFont="1" applyFill="1" applyBorder="1" applyProtection="1">
      <protection hidden="1"/>
    </xf>
    <xf numFmtId="0" fontId="18" fillId="3" borderId="10" xfId="0" applyFont="1" applyFill="1" applyBorder="1" applyAlignment="1" applyProtection="1"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protection hidden="1"/>
    </xf>
    <xf numFmtId="0" fontId="18" fillId="3" borderId="54" xfId="0" applyFont="1" applyFill="1" applyBorder="1" applyAlignment="1" applyProtection="1">
      <alignment vertical="center"/>
      <protection hidden="1"/>
    </xf>
    <xf numFmtId="0" fontId="18" fillId="3" borderId="55" xfId="0" applyFont="1" applyFill="1" applyBorder="1" applyAlignment="1" applyProtection="1">
      <alignment vertical="center"/>
      <protection hidden="1"/>
    </xf>
    <xf numFmtId="0" fontId="18" fillId="3" borderId="9" xfId="0" applyFont="1" applyFill="1" applyBorder="1" applyAlignment="1" applyProtection="1">
      <alignment vertical="center"/>
      <protection hidden="1"/>
    </xf>
    <xf numFmtId="0" fontId="18" fillId="3" borderId="46" xfId="0" applyFont="1" applyFill="1" applyBorder="1" applyAlignment="1" applyProtection="1">
      <protection hidden="1"/>
    </xf>
    <xf numFmtId="0" fontId="2" fillId="3" borderId="63" xfId="0" applyFont="1" applyFill="1" applyBorder="1" applyProtection="1">
      <protection hidden="1"/>
    </xf>
    <xf numFmtId="0" fontId="2" fillId="3" borderId="64" xfId="0" applyFont="1" applyFill="1" applyBorder="1" applyProtection="1">
      <protection hidden="1"/>
    </xf>
    <xf numFmtId="0" fontId="2" fillId="3" borderId="67" xfId="0" applyFont="1" applyFill="1" applyBorder="1" applyProtection="1">
      <protection hidden="1"/>
    </xf>
    <xf numFmtId="0" fontId="2" fillId="3" borderId="69" xfId="0" applyFont="1" applyFill="1" applyBorder="1" applyAlignment="1" applyProtection="1">
      <alignment wrapText="1"/>
      <protection hidden="1"/>
    </xf>
    <xf numFmtId="0" fontId="4" fillId="3" borderId="67" xfId="0" applyFont="1" applyFill="1" applyBorder="1" applyAlignment="1" applyProtection="1">
      <alignment vertical="center"/>
      <protection hidden="1"/>
    </xf>
    <xf numFmtId="0" fontId="2" fillId="3" borderId="70" xfId="0" applyFont="1" applyFill="1" applyBorder="1" applyProtection="1">
      <protection hidden="1"/>
    </xf>
    <xf numFmtId="0" fontId="22" fillId="3" borderId="67" xfId="0" applyFont="1" applyFill="1" applyBorder="1" applyAlignment="1" applyProtection="1">
      <alignment vertical="center"/>
      <protection hidden="1"/>
    </xf>
    <xf numFmtId="0" fontId="6" fillId="3" borderId="71" xfId="0" applyFont="1" applyFill="1" applyBorder="1" applyAlignment="1" applyProtection="1">
      <alignment vertical="top"/>
      <protection hidden="1"/>
    </xf>
    <xf numFmtId="0" fontId="0" fillId="0" borderId="70" xfId="0" applyBorder="1" applyProtection="1">
      <protection hidden="1"/>
    </xf>
    <xf numFmtId="0" fontId="0" fillId="3" borderId="70" xfId="0" applyFill="1" applyBorder="1" applyAlignment="1" applyProtection="1">
      <alignment vertical="center"/>
      <protection hidden="1"/>
    </xf>
    <xf numFmtId="0" fontId="0" fillId="3" borderId="77" xfId="0" applyFill="1" applyBorder="1" applyAlignment="1" applyProtection="1">
      <alignment vertical="center"/>
      <protection hidden="1"/>
    </xf>
    <xf numFmtId="0" fontId="0" fillId="3" borderId="67" xfId="0" applyFill="1" applyBorder="1" applyAlignment="1" applyProtection="1">
      <alignment vertical="center"/>
      <protection hidden="1"/>
    </xf>
    <xf numFmtId="0" fontId="0" fillId="3" borderId="78" xfId="0" applyFill="1" applyBorder="1" applyProtection="1">
      <protection hidden="1"/>
    </xf>
    <xf numFmtId="0" fontId="5" fillId="3" borderId="67" xfId="0" applyFont="1" applyFill="1" applyBorder="1" applyAlignment="1" applyProtection="1">
      <alignment vertical="center"/>
      <protection hidden="1"/>
    </xf>
    <xf numFmtId="0" fontId="0" fillId="3" borderId="70" xfId="0" applyFill="1" applyBorder="1" applyProtection="1">
      <protection hidden="1"/>
    </xf>
    <xf numFmtId="0" fontId="22" fillId="3" borderId="78" xfId="0" applyFont="1" applyFill="1" applyBorder="1" applyProtection="1">
      <protection hidden="1"/>
    </xf>
    <xf numFmtId="0" fontId="0" fillId="3" borderId="68" xfId="0" applyFill="1" applyBorder="1" applyProtection="1">
      <protection hidden="1"/>
    </xf>
    <xf numFmtId="0" fontId="21" fillId="2" borderId="97" xfId="0" applyFont="1" applyFill="1" applyBorder="1" applyAlignment="1" applyProtection="1">
      <alignment horizontal="center" vertical="center"/>
      <protection locked="0" hidden="1"/>
    </xf>
    <xf numFmtId="0" fontId="18" fillId="3" borderId="79" xfId="0" applyFont="1" applyFill="1" applyBorder="1" applyAlignment="1" applyProtection="1">
      <protection hidden="1"/>
    </xf>
    <xf numFmtId="0" fontId="18" fillId="3" borderId="98" xfId="0" applyFont="1" applyFill="1" applyBorder="1" applyAlignment="1" applyProtection="1">
      <protection hidden="1"/>
    </xf>
    <xf numFmtId="0" fontId="21" fillId="3" borderId="99" xfId="0" applyFont="1" applyFill="1" applyBorder="1" applyAlignment="1" applyProtection="1">
      <alignment horizontal="center" vertical="center"/>
      <protection hidden="1"/>
    </xf>
    <xf numFmtId="0" fontId="18" fillId="3" borderId="101" xfId="0" applyFont="1" applyFill="1" applyBorder="1" applyProtection="1">
      <protection hidden="1"/>
    </xf>
    <xf numFmtId="0" fontId="18" fillId="3" borderId="100" xfId="0" applyFont="1" applyFill="1" applyBorder="1" applyProtection="1">
      <protection hidden="1"/>
    </xf>
    <xf numFmtId="0" fontId="18" fillId="3" borderId="101" xfId="0" applyFont="1" applyFill="1" applyBorder="1" applyAlignment="1" applyProtection="1">
      <alignment vertical="center"/>
      <protection hidden="1"/>
    </xf>
    <xf numFmtId="0" fontId="18" fillId="3" borderId="100" xfId="0" applyFont="1" applyFill="1" applyBorder="1" applyAlignment="1" applyProtection="1">
      <alignment vertical="center"/>
      <protection hidden="1"/>
    </xf>
    <xf numFmtId="0" fontId="18" fillId="3" borderId="102" xfId="0" applyFont="1" applyFill="1" applyBorder="1" applyProtection="1">
      <protection hidden="1"/>
    </xf>
    <xf numFmtId="0" fontId="18" fillId="3" borderId="103" xfId="0" applyFont="1" applyFill="1" applyBorder="1" applyProtection="1">
      <protection hidden="1"/>
    </xf>
    <xf numFmtId="0" fontId="18" fillId="3" borderId="70" xfId="0" applyFont="1" applyFill="1" applyBorder="1" applyProtection="1">
      <protection hidden="1"/>
    </xf>
    <xf numFmtId="0" fontId="18" fillId="3" borderId="67" xfId="0" applyFont="1" applyFill="1" applyBorder="1" applyProtection="1">
      <protection hidden="1"/>
    </xf>
    <xf numFmtId="0" fontId="18" fillId="3" borderId="70" xfId="0" applyFont="1" applyFill="1" applyBorder="1" applyAlignment="1" applyProtection="1">
      <protection hidden="1"/>
    </xf>
    <xf numFmtId="0" fontId="21" fillId="3" borderId="67" xfId="0" applyFont="1" applyFill="1" applyBorder="1" applyAlignment="1" applyProtection="1">
      <alignment vertical="center"/>
      <protection hidden="1"/>
    </xf>
    <xf numFmtId="0" fontId="18" fillId="3" borderId="70" xfId="0" applyFont="1" applyFill="1" applyBorder="1" applyAlignment="1" applyProtection="1">
      <alignment horizontal="center"/>
      <protection hidden="1"/>
    </xf>
    <xf numFmtId="0" fontId="21" fillId="3" borderId="67" xfId="0" applyFont="1" applyFill="1" applyBorder="1" applyAlignment="1" applyProtection="1">
      <protection hidden="1"/>
    </xf>
    <xf numFmtId="0" fontId="18" fillId="3" borderId="104" xfId="0" applyFont="1" applyFill="1" applyBorder="1" applyAlignment="1" applyProtection="1">
      <protection hidden="1"/>
    </xf>
    <xf numFmtId="0" fontId="18" fillId="3" borderId="105" xfId="0" applyFont="1" applyFill="1" applyBorder="1" applyAlignment="1" applyProtection="1">
      <protection hidden="1"/>
    </xf>
    <xf numFmtId="0" fontId="31" fillId="0" borderId="107" xfId="0" applyFont="1" applyBorder="1" applyAlignment="1" applyProtection="1">
      <alignment horizontal="center" vertical="center"/>
      <protection locked="0" hidden="1"/>
    </xf>
    <xf numFmtId="0" fontId="31" fillId="2" borderId="97" xfId="0" applyFont="1" applyFill="1" applyBorder="1" applyAlignment="1" applyProtection="1">
      <alignment horizontal="center" vertical="center"/>
      <protection locked="0" hidden="1"/>
    </xf>
    <xf numFmtId="165" fontId="31" fillId="2" borderId="81" xfId="0" applyNumberFormat="1" applyFont="1" applyFill="1" applyBorder="1" applyAlignment="1" applyProtection="1">
      <alignment horizontal="center" vertical="center"/>
      <protection locked="0" hidden="1"/>
    </xf>
    <xf numFmtId="165" fontId="31" fillId="2" borderId="83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77" xfId="0" applyFont="1" applyFill="1" applyBorder="1" applyAlignment="1" applyProtection="1">
      <alignment vertical="center"/>
      <protection hidden="1"/>
    </xf>
    <xf numFmtId="0" fontId="3" fillId="3" borderId="67" xfId="0" applyFont="1" applyFill="1" applyBorder="1" applyAlignment="1" applyProtection="1">
      <alignment vertical="center"/>
      <protection hidden="1"/>
    </xf>
    <xf numFmtId="0" fontId="22" fillId="3" borderId="67" xfId="0" applyFont="1" applyFill="1" applyBorder="1" applyProtection="1">
      <protection hidden="1"/>
    </xf>
    <xf numFmtId="0" fontId="18" fillId="0" borderId="70" xfId="0" applyFont="1" applyBorder="1" applyProtection="1">
      <protection hidden="1"/>
    </xf>
    <xf numFmtId="0" fontId="18" fillId="3" borderId="115" xfId="0" applyFont="1" applyFill="1" applyBorder="1" applyAlignment="1" applyProtection="1">
      <alignment vertical="top"/>
      <protection hidden="1"/>
    </xf>
    <xf numFmtId="0" fontId="21" fillId="3" borderId="77" xfId="0" applyFont="1" applyFill="1" applyBorder="1" applyAlignment="1" applyProtection="1">
      <alignment vertical="top"/>
      <protection hidden="1"/>
    </xf>
    <xf numFmtId="0" fontId="18" fillId="3" borderId="77" xfId="0" applyFont="1" applyFill="1" applyBorder="1" applyAlignment="1" applyProtection="1">
      <alignment horizontal="left" vertical="center"/>
      <protection hidden="1"/>
    </xf>
    <xf numFmtId="0" fontId="10" fillId="3" borderId="123" xfId="0" applyFont="1" applyFill="1" applyBorder="1" applyAlignment="1" applyProtection="1">
      <alignment vertical="center"/>
      <protection hidden="1"/>
    </xf>
    <xf numFmtId="0" fontId="10" fillId="3" borderId="124" xfId="0" applyFont="1" applyFill="1" applyBorder="1" applyAlignment="1" applyProtection="1">
      <alignment vertical="center"/>
      <protection hidden="1"/>
    </xf>
    <xf numFmtId="0" fontId="10" fillId="3" borderId="125" xfId="0" applyFont="1" applyFill="1" applyBorder="1" applyAlignment="1" applyProtection="1">
      <alignment vertical="center"/>
      <protection hidden="1"/>
    </xf>
    <xf numFmtId="0" fontId="10" fillId="3" borderId="126" xfId="0" applyFont="1" applyFill="1" applyBorder="1" applyAlignment="1" applyProtection="1">
      <alignment vertical="center"/>
      <protection hidden="1"/>
    </xf>
    <xf numFmtId="0" fontId="10" fillId="3" borderId="128" xfId="0" applyFont="1" applyFill="1" applyBorder="1" applyAlignment="1" applyProtection="1">
      <alignment vertical="center"/>
      <protection hidden="1"/>
    </xf>
    <xf numFmtId="0" fontId="10" fillId="3" borderId="129" xfId="0" applyFont="1" applyFill="1" applyBorder="1" applyAlignment="1" applyProtection="1">
      <alignment vertical="center"/>
      <protection hidden="1"/>
    </xf>
    <xf numFmtId="0" fontId="10" fillId="3" borderId="130" xfId="0" applyFont="1" applyFill="1" applyBorder="1" applyAlignment="1" applyProtection="1">
      <alignment vertical="center"/>
      <protection hidden="1"/>
    </xf>
    <xf numFmtId="164" fontId="10" fillId="0" borderId="132" xfId="0" applyNumberFormat="1" applyFont="1" applyBorder="1" applyAlignment="1" applyProtection="1">
      <alignment vertical="center" shrinkToFit="1"/>
      <protection locked="0" hidden="1"/>
    </xf>
    <xf numFmtId="0" fontId="21" fillId="2" borderId="29" xfId="0" applyFont="1" applyFill="1" applyBorder="1" applyAlignment="1" applyProtection="1">
      <alignment horizontal="center" vertical="center"/>
      <protection locked="0" hidden="1"/>
    </xf>
    <xf numFmtId="0" fontId="18" fillId="3" borderId="79" xfId="0" applyFont="1" applyFill="1" applyBorder="1" applyAlignment="1" applyProtection="1">
      <alignment vertical="center"/>
      <protection hidden="1"/>
    </xf>
    <xf numFmtId="0" fontId="21" fillId="0" borderId="97" xfId="0" applyFont="1" applyBorder="1" applyAlignment="1" applyProtection="1">
      <alignment horizontal="center" vertical="center"/>
      <protection locked="0" hidden="1"/>
    </xf>
    <xf numFmtId="0" fontId="30" fillId="0" borderId="25" xfId="0" applyFont="1" applyBorder="1" applyAlignment="1" applyProtection="1">
      <alignment horizontal="center" vertical="center"/>
      <protection locked="0" hidden="1"/>
    </xf>
    <xf numFmtId="0" fontId="18" fillId="3" borderId="61" xfId="0" applyFont="1" applyFill="1" applyBorder="1" applyAlignment="1" applyProtection="1">
      <alignment horizontal="center"/>
      <protection hidden="1"/>
    </xf>
    <xf numFmtId="165" fontId="19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20" xfId="0" applyFont="1" applyFill="1" applyBorder="1" applyAlignment="1" applyProtection="1">
      <alignment horizontal="left" vertical="center"/>
      <protection hidden="1"/>
    </xf>
    <xf numFmtId="0" fontId="30" fillId="0" borderId="25" xfId="0" applyFont="1" applyBorder="1" applyAlignment="1" applyProtection="1">
      <alignment horizontal="center" vertical="center"/>
      <protection locked="0" hidden="1"/>
    </xf>
    <xf numFmtId="165" fontId="21" fillId="2" borderId="45" xfId="0" applyNumberFormat="1" applyFont="1" applyFill="1" applyBorder="1" applyAlignment="1" applyProtection="1">
      <alignment horizontal="center" vertical="center"/>
      <protection locked="0" hidden="1"/>
    </xf>
    <xf numFmtId="165" fontId="21" fillId="0" borderId="36" xfId="0" applyNumberFormat="1" applyFont="1" applyBorder="1" applyAlignment="1" applyProtection="1">
      <alignment horizontal="center" vertical="center"/>
      <protection locked="0" hidden="1"/>
    </xf>
    <xf numFmtId="165" fontId="21" fillId="2" borderId="36" xfId="0" applyNumberFormat="1" applyFont="1" applyFill="1" applyBorder="1" applyAlignment="1" applyProtection="1">
      <alignment horizontal="center" vertical="center"/>
      <protection locked="0" hidden="1"/>
    </xf>
    <xf numFmtId="165" fontId="21" fillId="2" borderId="31" xfId="0" applyNumberFormat="1" applyFont="1" applyFill="1" applyBorder="1" applyAlignment="1" applyProtection="1">
      <alignment horizontal="center" vertical="center"/>
      <protection locked="0" hidden="1"/>
    </xf>
    <xf numFmtId="165" fontId="21" fillId="2" borderId="20" xfId="0" applyNumberFormat="1" applyFont="1" applyFill="1" applyBorder="1" applyAlignment="1" applyProtection="1">
      <alignment horizontal="center" vertical="center"/>
      <protection locked="0" hidden="1"/>
    </xf>
    <xf numFmtId="165" fontId="1" fillId="0" borderId="20" xfId="0" applyNumberFormat="1" applyFont="1" applyBorder="1" applyAlignment="1" applyProtection="1">
      <alignment horizontal="center" vertical="center"/>
      <protection locked="0"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31" fillId="2" borderId="24" xfId="0" applyFont="1" applyFill="1" applyBorder="1" applyAlignment="1" applyProtection="1">
      <alignment horizontal="center" vertical="center"/>
      <protection locked="0" hidden="1"/>
    </xf>
    <xf numFmtId="0" fontId="31" fillId="2" borderId="84" xfId="0" applyFont="1" applyFill="1" applyBorder="1" applyAlignment="1" applyProtection="1">
      <alignment horizontal="center" vertical="center"/>
      <protection locked="0" hidden="1"/>
    </xf>
    <xf numFmtId="165" fontId="31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81" xfId="0" applyFont="1" applyFill="1" applyBorder="1" applyAlignment="1" applyProtection="1">
      <alignment vertical="center"/>
      <protection locked="0" hidden="1"/>
    </xf>
    <xf numFmtId="0" fontId="18" fillId="2" borderId="24" xfId="0" applyFont="1" applyFill="1" applyBorder="1" applyAlignment="1" applyProtection="1">
      <alignment horizontal="center" vertical="center"/>
      <protection locked="0" hidden="1"/>
    </xf>
    <xf numFmtId="0" fontId="18" fillId="2" borderId="84" xfId="0" applyFont="1" applyFill="1" applyBorder="1" applyAlignment="1" applyProtection="1">
      <alignment horizontal="center" vertical="center"/>
      <protection locked="0" hidden="1"/>
    </xf>
    <xf numFmtId="0" fontId="31" fillId="2" borderId="20" xfId="0" applyFont="1" applyFill="1" applyBorder="1" applyAlignment="1" applyProtection="1">
      <alignment horizontal="center" vertical="center"/>
      <protection locked="0" hidden="1"/>
    </xf>
    <xf numFmtId="0" fontId="31" fillId="2" borderId="83" xfId="0" applyFont="1" applyFill="1" applyBorder="1" applyAlignment="1" applyProtection="1">
      <alignment horizontal="center" vertical="center"/>
      <protection locked="0" hidden="1"/>
    </xf>
    <xf numFmtId="0" fontId="18" fillId="3" borderId="27" xfId="0" applyFont="1" applyFill="1" applyBorder="1" applyAlignment="1" applyProtection="1">
      <alignment horizontal="left" vertical="center"/>
      <protection hidden="1"/>
    </xf>
    <xf numFmtId="165" fontId="21" fillId="2" borderId="28" xfId="0" applyNumberFormat="1" applyFont="1" applyFill="1" applyBorder="1" applyAlignment="1" applyProtection="1">
      <alignment horizontal="center" vertical="center"/>
      <protection locked="0" hidden="1"/>
    </xf>
    <xf numFmtId="165" fontId="21" fillId="0" borderId="22" xfId="0" applyNumberFormat="1" applyFont="1" applyBorder="1" applyAlignment="1" applyProtection="1">
      <alignment horizontal="center" vertical="center"/>
      <protection locked="0" hidden="1"/>
    </xf>
    <xf numFmtId="165" fontId="21" fillId="2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0" borderId="0" xfId="0" applyFont="1"/>
    <xf numFmtId="0" fontId="0" fillId="0" borderId="135" xfId="0" applyBorder="1"/>
    <xf numFmtId="0" fontId="0" fillId="0" borderId="136" xfId="0" applyBorder="1"/>
    <xf numFmtId="0" fontId="35" fillId="0" borderId="137" xfId="0" applyFont="1" applyBorder="1"/>
    <xf numFmtId="0" fontId="0" fillId="0" borderId="82" xfId="0" applyBorder="1"/>
    <xf numFmtId="0" fontId="0" fillId="0" borderId="20" xfId="0" applyBorder="1"/>
    <xf numFmtId="0" fontId="35" fillId="0" borderId="83" xfId="0" applyFont="1" applyBorder="1"/>
    <xf numFmtId="0" fontId="35" fillId="0" borderId="82" xfId="0" applyFont="1" applyBorder="1"/>
    <xf numFmtId="0" fontId="35" fillId="0" borderId="20" xfId="0" applyFont="1" applyBorder="1"/>
    <xf numFmtId="0" fontId="35" fillId="0" borderId="138" xfId="0" applyFont="1" applyBorder="1"/>
    <xf numFmtId="0" fontId="35" fillId="0" borderId="139" xfId="0" applyFont="1" applyBorder="1"/>
    <xf numFmtId="0" fontId="35" fillId="0" borderId="140" xfId="0" applyFont="1" applyBorder="1"/>
    <xf numFmtId="0" fontId="0" fillId="0" borderId="141" xfId="0" applyFill="1" applyBorder="1"/>
    <xf numFmtId="0" fontId="31" fillId="2" borderId="81" xfId="0" applyFont="1" applyFill="1" applyBorder="1" applyAlignment="1" applyProtection="1">
      <alignment horizontal="center" vertical="center"/>
      <protection locked="0" hidden="1"/>
    </xf>
    <xf numFmtId="0" fontId="1" fillId="6" borderId="79" xfId="0" applyFont="1" applyFill="1" applyBorder="1" applyAlignment="1" applyProtection="1">
      <alignment horizontal="left" vertical="center"/>
      <protection hidden="1"/>
    </xf>
    <xf numFmtId="0" fontId="1" fillId="6" borderId="9" xfId="0" applyFont="1" applyFill="1" applyBorder="1" applyAlignment="1" applyProtection="1">
      <alignment vertical="center" shrinkToFit="1"/>
      <protection hidden="1"/>
    </xf>
    <xf numFmtId="0" fontId="16" fillId="6" borderId="1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/>
    <xf numFmtId="0" fontId="0" fillId="0" borderId="92" xfId="0" applyFill="1" applyBorder="1" applyAlignment="1" applyProtection="1">
      <alignment horizontal="left" vertical="center"/>
      <protection locked="0" hidden="1"/>
    </xf>
    <xf numFmtId="0" fontId="0" fillId="0" borderId="93" xfId="0" applyFill="1" applyBorder="1" applyAlignment="1" applyProtection="1">
      <alignment horizontal="left" vertical="center"/>
      <protection locked="0" hidden="1"/>
    </xf>
    <xf numFmtId="0" fontId="0" fillId="0" borderId="117" xfId="0" applyFill="1" applyBorder="1" applyAlignment="1" applyProtection="1">
      <alignment horizontal="left" vertical="center"/>
      <protection locked="0" hidden="1"/>
    </xf>
    <xf numFmtId="0" fontId="32" fillId="3" borderId="2" xfId="0" applyFont="1" applyFill="1" applyBorder="1" applyAlignment="1" applyProtection="1">
      <alignment horizontal="center" vertical="center"/>
      <protection hidden="1"/>
    </xf>
    <xf numFmtId="0" fontId="32" fillId="3" borderId="3" xfId="0" applyFont="1" applyFill="1" applyBorder="1" applyAlignment="1" applyProtection="1">
      <alignment horizontal="center" vertical="center"/>
      <protection hidden="1"/>
    </xf>
    <xf numFmtId="0" fontId="32" fillId="3" borderId="9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horizontal="center" vertical="center"/>
      <protection locked="0" hidden="1"/>
    </xf>
    <xf numFmtId="0" fontId="18" fillId="2" borderId="70" xfId="0" applyFont="1" applyFill="1" applyBorder="1" applyAlignment="1" applyProtection="1">
      <alignment horizontal="center" vertical="center"/>
      <protection locked="0" hidden="1"/>
    </xf>
    <xf numFmtId="0" fontId="18" fillId="2" borderId="118" xfId="0" applyFont="1" applyFill="1" applyBorder="1" applyAlignment="1" applyProtection="1">
      <alignment horizontal="center" vertical="center"/>
      <protection locked="0" hidden="1"/>
    </xf>
    <xf numFmtId="0" fontId="18" fillId="2" borderId="93" xfId="0" applyFont="1" applyFill="1" applyBorder="1" applyAlignment="1" applyProtection="1">
      <alignment horizontal="center" vertical="center"/>
      <protection locked="0" hidden="1"/>
    </xf>
    <xf numFmtId="0" fontId="18" fillId="2" borderId="94" xfId="0" applyFont="1" applyFill="1" applyBorder="1" applyAlignment="1" applyProtection="1">
      <alignment horizontal="center" vertical="center"/>
      <protection locked="0" hidden="1"/>
    </xf>
    <xf numFmtId="0" fontId="21" fillId="3" borderId="80" xfId="0" applyFont="1" applyFill="1" applyBorder="1" applyAlignment="1" applyProtection="1">
      <alignment horizontal="center" vertical="center" wrapText="1"/>
      <protection hidden="1"/>
    </xf>
    <xf numFmtId="0" fontId="21" fillId="3" borderId="27" xfId="0" applyFont="1" applyFill="1" applyBorder="1" applyAlignment="1" applyProtection="1">
      <alignment horizontal="center" vertical="center" wrapText="1"/>
      <protection hidden="1"/>
    </xf>
    <xf numFmtId="0" fontId="21" fillId="3" borderId="85" xfId="0" applyFont="1" applyFill="1" applyBorder="1" applyAlignment="1" applyProtection="1">
      <alignment horizontal="center" vertical="center" wrapText="1"/>
      <protection hidden="1"/>
    </xf>
    <xf numFmtId="0" fontId="21" fillId="3" borderId="24" xfId="0" applyFont="1" applyFill="1" applyBorder="1" applyAlignment="1" applyProtection="1">
      <alignment horizontal="center" vertical="center" wrapText="1"/>
      <protection hidden="1"/>
    </xf>
    <xf numFmtId="0" fontId="18" fillId="3" borderId="27" xfId="0" applyFont="1" applyFill="1" applyBorder="1" applyAlignment="1" applyProtection="1">
      <alignment horizontal="center" vertical="center"/>
      <protection hidden="1"/>
    </xf>
    <xf numFmtId="0" fontId="19" fillId="6" borderId="79" xfId="0" applyFont="1" applyFill="1" applyBorder="1" applyAlignment="1" applyProtection="1">
      <alignment horizontal="center" vertical="center"/>
      <protection hidden="1"/>
    </xf>
    <xf numFmtId="0" fontId="19" fillId="6" borderId="9" xfId="0" applyFont="1" applyFill="1" applyBorder="1" applyAlignment="1" applyProtection="1">
      <alignment horizontal="center" vertical="center"/>
      <protection hidden="1"/>
    </xf>
    <xf numFmtId="0" fontId="19" fillId="6" borderId="69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locked="0" hidden="1"/>
    </xf>
    <xf numFmtId="0" fontId="18" fillId="0" borderId="4" xfId="0" applyFont="1" applyFill="1" applyBorder="1" applyAlignment="1" applyProtection="1">
      <alignment horizontal="left" vertical="center"/>
      <protection locked="0" hidden="1"/>
    </xf>
    <xf numFmtId="0" fontId="18" fillId="0" borderId="67" xfId="0" applyFont="1" applyFill="1" applyBorder="1" applyAlignment="1" applyProtection="1">
      <alignment horizontal="left" vertical="center"/>
      <protection locked="0" hidden="1"/>
    </xf>
    <xf numFmtId="0" fontId="18" fillId="0" borderId="0" xfId="0" applyFont="1" applyFill="1" applyBorder="1" applyAlignment="1" applyProtection="1">
      <alignment horizontal="left" vertical="center"/>
      <protection locked="0" hidden="1"/>
    </xf>
    <xf numFmtId="0" fontId="18" fillId="0" borderId="12" xfId="0" applyFont="1" applyFill="1" applyBorder="1" applyAlignment="1" applyProtection="1">
      <alignment horizontal="left" vertical="center"/>
      <protection locked="0" hidden="1"/>
    </xf>
    <xf numFmtId="0" fontId="21" fillId="3" borderId="80" xfId="0" applyFont="1" applyFill="1" applyBorder="1" applyAlignment="1" applyProtection="1">
      <alignment horizontal="center" vertical="center"/>
      <protection hidden="1"/>
    </xf>
    <xf numFmtId="0" fontId="21" fillId="3" borderId="27" xfId="0" applyFont="1" applyFill="1" applyBorder="1" applyAlignment="1" applyProtection="1">
      <alignment horizontal="center" vertical="center"/>
      <protection hidden="1"/>
    </xf>
    <xf numFmtId="0" fontId="21" fillId="3" borderId="82" xfId="0" applyFont="1" applyFill="1" applyBorder="1" applyAlignment="1" applyProtection="1">
      <alignment horizontal="center" vertical="center"/>
      <protection hidden="1"/>
    </xf>
    <xf numFmtId="0" fontId="21" fillId="3" borderId="20" xfId="0" applyFont="1" applyFill="1" applyBorder="1" applyAlignment="1" applyProtection="1">
      <alignment horizontal="center" vertical="center"/>
      <protection hidden="1"/>
    </xf>
    <xf numFmtId="0" fontId="21" fillId="3" borderId="85" xfId="0" applyFont="1" applyFill="1" applyBorder="1" applyAlignment="1" applyProtection="1">
      <alignment horizontal="center" vertical="center"/>
      <protection hidden="1"/>
    </xf>
    <xf numFmtId="0" fontId="21" fillId="3" borderId="24" xfId="0" applyFont="1" applyFill="1" applyBorder="1" applyAlignment="1" applyProtection="1">
      <alignment horizontal="center" vertical="center"/>
      <protection hidden="1"/>
    </xf>
    <xf numFmtId="0" fontId="18" fillId="3" borderId="20" xfId="0" applyFont="1" applyFill="1" applyBorder="1" applyAlignment="1" applyProtection="1">
      <alignment horizontal="center" vertical="center"/>
      <protection hidden="1"/>
    </xf>
    <xf numFmtId="0" fontId="18" fillId="3" borderId="142" xfId="0" applyFont="1" applyFill="1" applyBorder="1" applyAlignment="1" applyProtection="1">
      <alignment horizontal="left" vertical="center"/>
      <protection hidden="1"/>
    </xf>
    <xf numFmtId="0" fontId="18" fillId="3" borderId="34" xfId="0" applyFont="1" applyFill="1" applyBorder="1" applyAlignment="1" applyProtection="1">
      <alignment horizontal="left" vertical="center"/>
      <protection hidden="1"/>
    </xf>
    <xf numFmtId="0" fontId="18" fillId="3" borderId="37" xfId="0" applyFont="1" applyFill="1" applyBorder="1" applyAlignment="1" applyProtection="1">
      <alignment horizontal="left" vertical="center"/>
      <protection hidden="1"/>
    </xf>
    <xf numFmtId="0" fontId="18" fillId="3" borderId="36" xfId="0" applyFont="1" applyFill="1" applyBorder="1" applyAlignment="1" applyProtection="1">
      <alignment horizontal="left" vertical="center"/>
      <protection hidden="1"/>
    </xf>
    <xf numFmtId="0" fontId="18" fillId="3" borderId="30" xfId="0" applyFont="1" applyFill="1" applyBorder="1" applyAlignment="1" applyProtection="1">
      <alignment horizontal="left" vertical="center"/>
      <protection hidden="1"/>
    </xf>
    <xf numFmtId="0" fontId="18" fillId="3" borderId="44" xfId="0" applyFont="1" applyFill="1" applyBorder="1" applyAlignment="1" applyProtection="1">
      <alignment horizontal="left" vertical="center"/>
      <protection hidden="1"/>
    </xf>
    <xf numFmtId="0" fontId="20" fillId="2" borderId="88" xfId="0" applyFont="1" applyFill="1" applyBorder="1" applyAlignment="1" applyProtection="1">
      <alignment horizontal="left" vertical="center"/>
      <protection locked="0" hidden="1"/>
    </xf>
    <xf numFmtId="0" fontId="20" fillId="2" borderId="30" xfId="0" applyFont="1" applyFill="1" applyBorder="1" applyAlignment="1" applyProtection="1">
      <alignment horizontal="left" vertical="center"/>
      <protection locked="0" hidden="1"/>
    </xf>
    <xf numFmtId="0" fontId="20" fillId="2" borderId="44" xfId="0" applyFont="1" applyFill="1" applyBorder="1" applyAlignment="1" applyProtection="1">
      <alignment horizontal="left" vertical="center"/>
      <protection locked="0" hidden="1"/>
    </xf>
    <xf numFmtId="165" fontId="19" fillId="2" borderId="36" xfId="0" applyNumberFormat="1" applyFont="1" applyFill="1" applyBorder="1" applyAlignment="1" applyProtection="1">
      <alignment horizontal="center" vertical="center"/>
      <protection locked="0" hidden="1"/>
    </xf>
    <xf numFmtId="165" fontId="19" fillId="2" borderId="89" xfId="0" applyNumberFormat="1" applyFont="1" applyFill="1" applyBorder="1" applyAlignment="1" applyProtection="1">
      <alignment horizontal="center" vertical="center"/>
      <protection locked="0" hidden="1"/>
    </xf>
    <xf numFmtId="0" fontId="31" fillId="2" borderId="108" xfId="0" applyFont="1" applyFill="1" applyBorder="1" applyAlignment="1" applyProtection="1">
      <alignment horizontal="center" vertical="center"/>
      <protection locked="0" hidden="1"/>
    </xf>
    <xf numFmtId="0" fontId="31" fillId="2" borderId="109" xfId="0" applyFont="1" applyFill="1" applyBorder="1" applyAlignment="1" applyProtection="1">
      <alignment horizontal="center" vertical="center"/>
      <protection locked="0" hidden="1"/>
    </xf>
    <xf numFmtId="0" fontId="2" fillId="3" borderId="95" xfId="0" applyFont="1" applyFill="1" applyBorder="1" applyAlignment="1" applyProtection="1">
      <alignment horizontal="center"/>
      <protection hidden="1"/>
    </xf>
    <xf numFmtId="0" fontId="2" fillId="3" borderId="96" xfId="0" applyFont="1" applyFill="1" applyBorder="1" applyAlignment="1" applyProtection="1">
      <alignment horizontal="center"/>
      <protection hidden="1"/>
    </xf>
    <xf numFmtId="0" fontId="2" fillId="3" borderId="29" xfId="0" applyFont="1" applyFill="1" applyBorder="1" applyAlignment="1" applyProtection="1">
      <alignment horizontal="center"/>
      <protection hidden="1"/>
    </xf>
    <xf numFmtId="0" fontId="2" fillId="3" borderId="97" xfId="0" applyFon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26" fillId="6" borderId="77" xfId="0" applyFont="1" applyFill="1" applyBorder="1" applyAlignment="1" applyProtection="1">
      <alignment horizontal="center" vertical="center"/>
      <protection hidden="1"/>
    </xf>
    <xf numFmtId="0" fontId="26" fillId="6" borderId="3" xfId="0" applyFont="1" applyFill="1" applyBorder="1" applyAlignment="1" applyProtection="1">
      <alignment horizontal="center" vertical="center"/>
      <protection hidden="1"/>
    </xf>
    <xf numFmtId="0" fontId="26" fillId="6" borderId="91" xfId="0" applyFont="1" applyFill="1" applyBorder="1" applyAlignment="1" applyProtection="1">
      <alignment horizontal="center" vertical="center"/>
      <protection hidden="1"/>
    </xf>
    <xf numFmtId="0" fontId="1" fillId="3" borderId="100" xfId="0" applyFont="1" applyFill="1" applyBorder="1" applyAlignment="1" applyProtection="1">
      <alignment horizontal="left" vertical="center" wrapText="1"/>
      <protection hidden="1"/>
    </xf>
    <xf numFmtId="0" fontId="1" fillId="3" borderId="61" xfId="0" applyFont="1" applyFill="1" applyBorder="1" applyAlignment="1" applyProtection="1">
      <alignment horizontal="left" vertical="center" wrapText="1"/>
      <protection hidden="1"/>
    </xf>
    <xf numFmtId="0" fontId="30" fillId="2" borderId="58" xfId="0" applyFont="1" applyFill="1" applyBorder="1" applyAlignment="1" applyProtection="1">
      <alignment horizontal="center" vertical="center" wrapText="1"/>
      <protection locked="0" hidden="1"/>
    </xf>
    <xf numFmtId="0" fontId="30" fillId="2" borderId="42" xfId="0" applyFont="1" applyFill="1" applyBorder="1" applyAlignment="1" applyProtection="1">
      <alignment horizontal="center" vertical="center" wrapText="1"/>
      <protection locked="0" hidden="1"/>
    </xf>
    <xf numFmtId="0" fontId="30" fillId="2" borderId="134" xfId="0" applyFont="1" applyFill="1" applyBorder="1" applyAlignment="1" applyProtection="1">
      <alignment horizontal="center" vertical="center" wrapText="1"/>
      <protection locked="0" hidden="1"/>
    </xf>
    <xf numFmtId="0" fontId="1" fillId="3" borderId="77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78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24" fillId="3" borderId="3" xfId="0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4" fillId="3" borderId="5" xfId="0" applyFont="1" applyFill="1" applyBorder="1" applyAlignment="1" applyProtection="1">
      <alignment horizontal="center" vertical="center"/>
      <protection hidden="1"/>
    </xf>
    <xf numFmtId="0" fontId="24" fillId="3" borderId="6" xfId="0" applyFont="1" applyFill="1" applyBorder="1" applyAlignment="1" applyProtection="1">
      <alignment horizontal="center" vertical="center"/>
      <protection hidden="1"/>
    </xf>
    <xf numFmtId="0" fontId="24" fillId="3" borderId="7" xfId="0" applyFont="1" applyFill="1" applyBorder="1" applyAlignment="1" applyProtection="1">
      <alignment horizontal="center" vertical="center"/>
      <protection hidden="1"/>
    </xf>
    <xf numFmtId="0" fontId="31" fillId="2" borderId="33" xfId="0" applyFont="1" applyFill="1" applyBorder="1" applyAlignment="1" applyProtection="1">
      <alignment horizontal="center" vertical="center"/>
      <protection locked="0" hidden="1"/>
    </xf>
    <xf numFmtId="0" fontId="31" fillId="2" borderId="42" xfId="0" applyFont="1" applyFill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 wrapText="1"/>
      <protection locked="0" hidden="1"/>
    </xf>
    <xf numFmtId="0" fontId="31" fillId="0" borderId="25" xfId="0" applyFont="1" applyBorder="1" applyAlignment="1" applyProtection="1">
      <alignment horizontal="center" vertical="center" wrapText="1"/>
      <protection locked="0" hidden="1"/>
    </xf>
    <xf numFmtId="0" fontId="24" fillId="3" borderId="2" xfId="0" applyFont="1" applyFill="1" applyBorder="1" applyAlignment="1" applyProtection="1">
      <alignment horizontal="center" vertical="center" wrapText="1"/>
      <protection hidden="1"/>
    </xf>
    <xf numFmtId="0" fontId="24" fillId="3" borderId="3" xfId="0" applyFont="1" applyFill="1" applyBorder="1" applyAlignment="1" applyProtection="1">
      <alignment horizontal="center" vertical="center" wrapText="1"/>
      <protection hidden="1"/>
    </xf>
    <xf numFmtId="0" fontId="24" fillId="3" borderId="5" xfId="0" applyFont="1" applyFill="1" applyBorder="1" applyAlignment="1" applyProtection="1">
      <alignment horizontal="center" vertical="center" wrapText="1"/>
      <protection hidden="1"/>
    </xf>
    <xf numFmtId="0" fontId="24" fillId="3" borderId="6" xfId="0" applyFont="1" applyFill="1" applyBorder="1" applyAlignment="1" applyProtection="1">
      <alignment horizontal="center" vertical="center" wrapText="1"/>
      <protection hidden="1"/>
    </xf>
    <xf numFmtId="0" fontId="24" fillId="3" borderId="21" xfId="0" applyFont="1" applyFill="1" applyBorder="1" applyAlignment="1" applyProtection="1">
      <alignment horizontal="center" vertical="center" wrapText="1"/>
      <protection hidden="1"/>
    </xf>
    <xf numFmtId="0" fontId="24" fillId="3" borderId="20" xfId="0" applyFont="1" applyFill="1" applyBorder="1" applyAlignment="1" applyProtection="1">
      <alignment horizontal="center" vertical="center" wrapText="1"/>
      <protection hidden="1"/>
    </xf>
    <xf numFmtId="0" fontId="24" fillId="3" borderId="23" xfId="0" applyFont="1" applyFill="1" applyBorder="1" applyAlignment="1" applyProtection="1">
      <alignment horizontal="center" vertical="center" wrapText="1"/>
      <protection hidden="1"/>
    </xf>
    <xf numFmtId="0" fontId="24" fillId="3" borderId="24" xfId="0" applyFont="1" applyFill="1" applyBorder="1" applyAlignment="1" applyProtection="1">
      <alignment horizontal="center" vertical="center" wrapText="1"/>
      <protection hidden="1"/>
    </xf>
    <xf numFmtId="0" fontId="18" fillId="3" borderId="79" xfId="0" applyFont="1" applyFill="1" applyBorder="1" applyAlignment="1" applyProtection="1">
      <alignment horizontal="left" vertical="center"/>
      <protection hidden="1"/>
    </xf>
    <xf numFmtId="0" fontId="18" fillId="3" borderId="9" xfId="0" applyFont="1" applyFill="1" applyBorder="1" applyAlignment="1" applyProtection="1">
      <alignment horizontal="left" vertical="center"/>
      <protection hidden="1"/>
    </xf>
    <xf numFmtId="0" fontId="20" fillId="3" borderId="106" xfId="0" applyFont="1" applyFill="1" applyBorder="1" applyAlignment="1" applyProtection="1">
      <alignment horizontal="left" vertical="center"/>
      <protection hidden="1"/>
    </xf>
    <xf numFmtId="0" fontId="20" fillId="3" borderId="55" xfId="0" applyFont="1" applyFill="1" applyBorder="1" applyAlignment="1" applyProtection="1">
      <alignment horizontal="left" vertical="center"/>
      <protection hidden="1"/>
    </xf>
    <xf numFmtId="0" fontId="25" fillId="2" borderId="55" xfId="0" applyFont="1" applyFill="1" applyBorder="1" applyAlignment="1" applyProtection="1">
      <alignment horizontal="center" vertical="center"/>
      <protection locked="0" hidden="1"/>
    </xf>
    <xf numFmtId="0" fontId="25" fillId="2" borderId="107" xfId="0" applyFont="1" applyFill="1" applyBorder="1" applyAlignment="1" applyProtection="1">
      <alignment horizontal="center" vertical="center"/>
      <protection locked="0" hidden="1"/>
    </xf>
    <xf numFmtId="0" fontId="18" fillId="3" borderId="106" xfId="0" applyFont="1" applyFill="1" applyBorder="1" applyAlignment="1" applyProtection="1">
      <alignment horizontal="left" vertical="center"/>
      <protection hidden="1"/>
    </xf>
    <xf numFmtId="0" fontId="18" fillId="3" borderId="55" xfId="0" applyFont="1" applyFill="1" applyBorder="1" applyAlignment="1" applyProtection="1">
      <alignment horizontal="left" vertical="center"/>
      <protection hidden="1"/>
    </xf>
    <xf numFmtId="0" fontId="18" fillId="3" borderId="57" xfId="0" applyFont="1" applyFill="1" applyBorder="1" applyAlignment="1" applyProtection="1">
      <alignment horizontal="left" vertical="center"/>
      <protection hidden="1"/>
    </xf>
    <xf numFmtId="0" fontId="18" fillId="3" borderId="54" xfId="0" applyFont="1" applyFill="1" applyBorder="1" applyAlignment="1" applyProtection="1">
      <alignment horizontal="left" vertical="center"/>
      <protection hidden="1"/>
    </xf>
    <xf numFmtId="0" fontId="33" fillId="3" borderId="125" xfId="0" applyFont="1" applyFill="1" applyBorder="1" applyAlignment="1" applyProtection="1">
      <alignment horizontal="center" vertical="center"/>
      <protection hidden="1"/>
    </xf>
    <xf numFmtId="0" fontId="33" fillId="3" borderId="126" xfId="0" applyFont="1" applyFill="1" applyBorder="1" applyAlignment="1" applyProtection="1">
      <alignment horizontal="center" vertical="center"/>
      <protection hidden="1"/>
    </xf>
    <xf numFmtId="0" fontId="33" fillId="3" borderId="127" xfId="0" applyFont="1" applyFill="1" applyBorder="1" applyAlignment="1" applyProtection="1">
      <alignment horizontal="center" vertical="center"/>
      <protection hidden="1"/>
    </xf>
    <xf numFmtId="0" fontId="24" fillId="3" borderId="82" xfId="0" applyFont="1" applyFill="1" applyBorder="1" applyAlignment="1" applyProtection="1">
      <alignment horizontal="center" vertical="center" wrapText="1"/>
      <protection hidden="1"/>
    </xf>
    <xf numFmtId="0" fontId="24" fillId="3" borderId="85" xfId="0" applyFont="1" applyFill="1" applyBorder="1" applyAlignment="1" applyProtection="1">
      <alignment horizontal="center" vertical="center" wrapText="1"/>
      <protection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31" fillId="0" borderId="25" xfId="0" applyFont="1" applyBorder="1" applyAlignment="1" applyProtection="1">
      <alignment horizontal="center" vertical="center"/>
      <protection locked="0" hidden="1"/>
    </xf>
    <xf numFmtId="0" fontId="31" fillId="0" borderId="83" xfId="0" applyFont="1" applyBorder="1" applyAlignment="1" applyProtection="1">
      <alignment horizontal="center" vertical="center" wrapText="1"/>
      <protection locked="0" hidden="1"/>
    </xf>
    <xf numFmtId="0" fontId="31" fillId="0" borderId="84" xfId="0" applyFont="1" applyBorder="1" applyAlignment="1" applyProtection="1">
      <alignment horizontal="center" vertical="center" wrapText="1"/>
      <protection locked="0" hidden="1"/>
    </xf>
    <xf numFmtId="0" fontId="3" fillId="3" borderId="67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18" fillId="3" borderId="88" xfId="0" applyFont="1" applyFill="1" applyBorder="1" applyAlignment="1" applyProtection="1">
      <alignment horizontal="left" vertical="center"/>
      <protection hidden="1"/>
    </xf>
    <xf numFmtId="165" fontId="21" fillId="2" borderId="36" xfId="0" applyNumberFormat="1" applyFont="1" applyFill="1" applyBorder="1" applyAlignment="1" applyProtection="1">
      <alignment horizontal="center" vertical="center"/>
      <protection locked="0" hidden="1"/>
    </xf>
    <xf numFmtId="165" fontId="21" fillId="2" borderId="89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85" xfId="0" applyFont="1" applyFill="1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30" fillId="0" borderId="24" xfId="0" applyFont="1" applyBorder="1" applyAlignment="1" applyProtection="1">
      <alignment horizontal="center" vertical="center"/>
      <protection locked="0" hidden="1"/>
    </xf>
    <xf numFmtId="0" fontId="30" fillId="0" borderId="25" xfId="0" applyFont="1" applyBorder="1" applyAlignment="1" applyProtection="1">
      <alignment horizontal="center" vertical="center"/>
      <protection locked="0"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0" fontId="11" fillId="3" borderId="82" xfId="0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horizontal="center" vertical="center"/>
      <protection locked="0" hidden="1"/>
    </xf>
    <xf numFmtId="0" fontId="30" fillId="0" borderId="81" xfId="0" applyFont="1" applyBorder="1" applyAlignment="1" applyProtection="1">
      <alignment horizontal="center" vertical="center"/>
      <protection locked="0" hidden="1"/>
    </xf>
    <xf numFmtId="0" fontId="30" fillId="0" borderId="20" xfId="0" applyFont="1" applyBorder="1" applyAlignment="1" applyProtection="1">
      <alignment horizontal="center" vertical="center"/>
      <protection locked="0" hidden="1"/>
    </xf>
    <xf numFmtId="0" fontId="30" fillId="0" borderId="83" xfId="0" applyFont="1" applyBorder="1" applyAlignment="1" applyProtection="1">
      <alignment horizontal="center" vertical="center"/>
      <protection locked="0" hidden="1"/>
    </xf>
    <xf numFmtId="0" fontId="4" fillId="3" borderId="18" xfId="0" applyFont="1" applyFill="1" applyBorder="1" applyAlignment="1" applyProtection="1">
      <alignment horizontal="left" vertical="center" wrapText="1"/>
      <protection hidden="1"/>
    </xf>
    <xf numFmtId="0" fontId="4" fillId="3" borderId="19" xfId="0" applyFont="1" applyFill="1" applyBorder="1" applyAlignment="1" applyProtection="1">
      <alignment horizontal="left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 hidden="1"/>
    </xf>
    <xf numFmtId="0" fontId="6" fillId="2" borderId="76" xfId="0" applyFont="1" applyFill="1" applyBorder="1" applyAlignment="1" applyProtection="1">
      <alignment horizontal="center" vertical="center"/>
      <protection locked="0" hidden="1"/>
    </xf>
    <xf numFmtId="0" fontId="2" fillId="3" borderId="65" xfId="0" applyFont="1" applyFill="1" applyBorder="1" applyAlignment="1" applyProtection="1">
      <alignment horizontal="center"/>
      <protection hidden="1"/>
    </xf>
    <xf numFmtId="0" fontId="2" fillId="3" borderId="64" xfId="0" applyFont="1" applyFill="1" applyBorder="1" applyAlignment="1" applyProtection="1">
      <alignment horizontal="center"/>
      <protection hidden="1"/>
    </xf>
    <xf numFmtId="0" fontId="2" fillId="3" borderId="66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68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69" xfId="0" applyFont="1" applyFill="1" applyBorder="1" applyAlignment="1" applyProtection="1">
      <alignment horizontal="center"/>
      <protection hidden="1"/>
    </xf>
    <xf numFmtId="0" fontId="14" fillId="3" borderId="80" xfId="0" applyFont="1" applyFill="1" applyBorder="1" applyAlignment="1" applyProtection="1">
      <alignment horizontal="center" vertical="center" shrinkToFit="1"/>
      <protection hidden="1"/>
    </xf>
    <xf numFmtId="0" fontId="14" fillId="3" borderId="27" xfId="0" applyFont="1" applyFill="1" applyBorder="1" applyAlignment="1" applyProtection="1">
      <alignment horizontal="center" vertical="center" shrinkToFit="1"/>
      <protection hidden="1"/>
    </xf>
    <xf numFmtId="0" fontId="9" fillId="6" borderId="79" xfId="0" applyFont="1" applyFill="1" applyBorder="1" applyAlignment="1" applyProtection="1">
      <alignment horizontal="left" vertical="center"/>
      <protection hidden="1"/>
    </xf>
    <xf numFmtId="0" fontId="9" fillId="6" borderId="9" xfId="0" applyFont="1" applyFill="1" applyBorder="1" applyAlignment="1" applyProtection="1">
      <alignment horizontal="left" vertical="center"/>
      <protection hidden="1"/>
    </xf>
    <xf numFmtId="0" fontId="6" fillId="6" borderId="9" xfId="0" applyFont="1" applyFill="1" applyBorder="1" applyAlignment="1" applyProtection="1">
      <alignment horizontal="right" vertical="center"/>
      <protection hidden="1"/>
    </xf>
    <xf numFmtId="0" fontId="6" fillId="6" borderId="69" xfId="0" applyFont="1" applyFill="1" applyBorder="1" applyAlignment="1" applyProtection="1">
      <alignment horizontal="right" vertical="center"/>
      <protection hidden="1"/>
    </xf>
    <xf numFmtId="0" fontId="6" fillId="0" borderId="75" xfId="0" applyFont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/>
      <protection locked="0" hidden="1"/>
    </xf>
    <xf numFmtId="0" fontId="6" fillId="0" borderId="73" xfId="0" applyFont="1" applyBorder="1" applyAlignment="1" applyProtection="1">
      <alignment horizontal="center" vertical="center"/>
      <protection locked="0" hidden="1"/>
    </xf>
    <xf numFmtId="0" fontId="6" fillId="0" borderId="17" xfId="0" applyFont="1" applyBorder="1" applyAlignment="1" applyProtection="1">
      <alignment horizontal="center" vertical="center"/>
      <protection locked="0" hidden="1"/>
    </xf>
    <xf numFmtId="0" fontId="1" fillId="6" borderId="8" xfId="0" applyFont="1" applyFill="1" applyBorder="1" applyAlignment="1" applyProtection="1">
      <alignment horizontal="left" vertical="center" shrinkToFit="1"/>
      <protection hidden="1"/>
    </xf>
    <xf numFmtId="0" fontId="1" fillId="6" borderId="9" xfId="0" applyFont="1" applyFill="1" applyBorder="1" applyAlignment="1" applyProtection="1">
      <alignment horizontal="left" vertical="center" shrinkToFit="1"/>
      <protection hidden="1"/>
    </xf>
    <xf numFmtId="0" fontId="16" fillId="6" borderId="9" xfId="0" applyFont="1" applyFill="1" applyBorder="1" applyAlignment="1" applyProtection="1">
      <alignment horizontal="right" vertical="center" shrinkToFit="1"/>
      <protection hidden="1"/>
    </xf>
    <xf numFmtId="0" fontId="16" fillId="6" borderId="69" xfId="0" applyFont="1" applyFill="1" applyBorder="1" applyAlignment="1" applyProtection="1">
      <alignment horizontal="right" vertical="center" shrinkToFit="1"/>
      <protection hidden="1"/>
    </xf>
    <xf numFmtId="0" fontId="13" fillId="3" borderId="26" xfId="0" applyFont="1" applyFill="1" applyBorder="1" applyAlignment="1" applyProtection="1">
      <alignment horizontal="center" vertical="center" shrinkToFit="1"/>
      <protection hidden="1"/>
    </xf>
    <xf numFmtId="0" fontId="13" fillId="3" borderId="27" xfId="0" applyFont="1" applyFill="1" applyBorder="1" applyAlignment="1" applyProtection="1">
      <alignment horizontal="center" vertical="center" shrinkToFit="1"/>
      <protection hidden="1"/>
    </xf>
    <xf numFmtId="0" fontId="0" fillId="3" borderId="26" xfId="0" applyFill="1" applyBorder="1" applyAlignment="1" applyProtection="1">
      <alignment horizontal="center" vertical="center" shrinkToFit="1"/>
      <protection hidden="1"/>
    </xf>
    <xf numFmtId="0" fontId="0" fillId="3" borderId="27" xfId="0" applyFill="1" applyBorder="1" applyAlignment="1" applyProtection="1">
      <alignment horizontal="center" vertical="center" shrinkToFit="1"/>
      <protection hidden="1"/>
    </xf>
    <xf numFmtId="0" fontId="30" fillId="0" borderId="27" xfId="0" applyFont="1" applyBorder="1" applyAlignment="1" applyProtection="1">
      <alignment horizontal="center" vertical="center" shrinkToFit="1"/>
      <protection locked="0" hidden="1"/>
    </xf>
    <xf numFmtId="0" fontId="30" fillId="0" borderId="81" xfId="0" applyFont="1" applyBorder="1" applyAlignment="1" applyProtection="1">
      <alignment horizontal="center" vertical="center" shrinkToFit="1"/>
      <protection locked="0" hidden="1"/>
    </xf>
    <xf numFmtId="0" fontId="6" fillId="0" borderId="50" xfId="0" applyFont="1" applyBorder="1" applyAlignment="1" applyProtection="1">
      <alignment horizontal="center" vertical="center"/>
      <protection locked="0" hidden="1"/>
    </xf>
    <xf numFmtId="0" fontId="6" fillId="0" borderId="51" xfId="0" applyFont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 vertical="center"/>
      <protection locked="0" hidden="1"/>
    </xf>
    <xf numFmtId="0" fontId="6" fillId="2" borderId="74" xfId="0" applyFont="1" applyFill="1" applyBorder="1" applyAlignment="1" applyProtection="1">
      <alignment horizontal="center" vertical="center"/>
      <protection locked="0"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164" fontId="10" fillId="0" borderId="133" xfId="0" applyNumberFormat="1" applyFont="1" applyBorder="1" applyAlignment="1" applyProtection="1">
      <alignment horizontal="right" vertical="center"/>
      <protection locked="0" hidden="1"/>
    </xf>
    <xf numFmtId="164" fontId="10" fillId="0" borderId="4" xfId="0" applyNumberFormat="1" applyFont="1" applyBorder="1" applyAlignment="1" applyProtection="1">
      <alignment horizontal="right" vertical="center"/>
      <protection locked="0" hidden="1"/>
    </xf>
    <xf numFmtId="164" fontId="10" fillId="0" borderId="131" xfId="0" applyNumberFormat="1" applyFont="1" applyBorder="1" applyAlignment="1" applyProtection="1">
      <alignment horizontal="right" vertical="center"/>
      <protection locked="0" hidden="1"/>
    </xf>
    <xf numFmtId="164" fontId="10" fillId="0" borderId="127" xfId="0" applyNumberFormat="1" applyFont="1" applyBorder="1" applyAlignment="1" applyProtection="1">
      <alignment horizontal="right" vertical="center"/>
      <protection locked="0" hidden="1"/>
    </xf>
    <xf numFmtId="164" fontId="10" fillId="0" borderId="131" xfId="0" applyNumberFormat="1" applyFont="1" applyBorder="1" applyAlignment="1" applyProtection="1">
      <alignment horizontal="right" vertical="center" shrinkToFit="1"/>
      <protection locked="0" hidden="1"/>
    </xf>
    <xf numFmtId="164" fontId="10" fillId="0" borderId="127" xfId="0" applyNumberFormat="1" applyFont="1" applyBorder="1" applyAlignment="1" applyProtection="1">
      <alignment horizontal="right" vertical="center" shrinkToFit="1"/>
      <protection locked="0" hidden="1"/>
    </xf>
    <xf numFmtId="0" fontId="20" fillId="3" borderId="88" xfId="0" applyFont="1" applyFill="1" applyBorder="1" applyAlignment="1" applyProtection="1">
      <alignment horizontal="left" vertical="center"/>
      <protection hidden="1"/>
    </xf>
    <xf numFmtId="0" fontId="20" fillId="3" borderId="30" xfId="0" applyFont="1" applyFill="1" applyBorder="1" applyAlignment="1" applyProtection="1">
      <alignment horizontal="left" vertical="center"/>
      <protection hidden="1"/>
    </xf>
    <xf numFmtId="0" fontId="20" fillId="3" borderId="44" xfId="0" applyFont="1" applyFill="1" applyBorder="1" applyAlignment="1" applyProtection="1">
      <alignment horizontal="left" vertical="center"/>
      <protection hidden="1"/>
    </xf>
    <xf numFmtId="0" fontId="18" fillId="3" borderId="100" xfId="0" applyFont="1" applyFill="1" applyBorder="1" applyAlignment="1" applyProtection="1">
      <alignment horizontal="center"/>
      <protection hidden="1"/>
    </xf>
    <xf numFmtId="0" fontId="18" fillId="3" borderId="61" xfId="0" applyFont="1" applyFill="1" applyBorder="1" applyAlignment="1" applyProtection="1">
      <alignment horizontal="center"/>
      <protection hidden="1"/>
    </xf>
    <xf numFmtId="0" fontId="24" fillId="3" borderId="79" xfId="0" applyFont="1" applyFill="1" applyBorder="1" applyAlignment="1" applyProtection="1">
      <alignment horizontal="center"/>
      <protection hidden="1"/>
    </xf>
    <xf numFmtId="0" fontId="24" fillId="3" borderId="9" xfId="0" applyFont="1" applyFill="1" applyBorder="1" applyAlignment="1" applyProtection="1">
      <alignment horizontal="center"/>
      <protection hidden="1"/>
    </xf>
    <xf numFmtId="0" fontId="25" fillId="6" borderId="77" xfId="0" applyFont="1" applyFill="1" applyBorder="1" applyAlignment="1" applyProtection="1">
      <alignment horizontal="center" vertical="center"/>
      <protection hidden="1"/>
    </xf>
    <xf numFmtId="0" fontId="25" fillId="6" borderId="3" xfId="0" applyFont="1" applyFill="1" applyBorder="1" applyAlignment="1" applyProtection="1">
      <alignment horizontal="center" vertical="center"/>
      <protection hidden="1"/>
    </xf>
    <xf numFmtId="0" fontId="25" fillId="6" borderId="91" xfId="0" applyFont="1" applyFill="1" applyBorder="1" applyAlignment="1" applyProtection="1">
      <alignment horizontal="center" vertical="center"/>
      <protection hidden="1"/>
    </xf>
    <xf numFmtId="0" fontId="1" fillId="3" borderId="67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4" fillId="3" borderId="82" xfId="0" applyFont="1" applyFill="1" applyBorder="1" applyAlignment="1" applyProtection="1">
      <alignment horizontal="center" vertical="center" shrinkToFit="1"/>
      <protection hidden="1"/>
    </xf>
    <xf numFmtId="0" fontId="14" fillId="3" borderId="20" xfId="0" applyFont="1" applyFill="1" applyBorder="1" applyAlignment="1" applyProtection="1">
      <alignment horizontal="center" vertical="center" shrinkToFit="1"/>
      <protection hidden="1"/>
    </xf>
    <xf numFmtId="0" fontId="14" fillId="3" borderId="85" xfId="0" applyFont="1" applyFill="1" applyBorder="1" applyAlignment="1" applyProtection="1">
      <alignment horizontal="center" vertical="center" shrinkToFit="1"/>
      <protection hidden="1"/>
    </xf>
    <xf numFmtId="0" fontId="14" fillId="3" borderId="24" xfId="0" applyFont="1" applyFill="1" applyBorder="1" applyAlignment="1" applyProtection="1">
      <alignment horizontal="center" vertical="center" shrinkToFit="1"/>
      <protection hidden="1"/>
    </xf>
    <xf numFmtId="0" fontId="13" fillId="3" borderId="21" xfId="0" applyFont="1" applyFill="1" applyBorder="1" applyAlignment="1" applyProtection="1">
      <alignment horizontal="center" vertical="center" shrinkToFit="1"/>
      <protection hidden="1"/>
    </xf>
    <xf numFmtId="0" fontId="13" fillId="3" borderId="20" xfId="0" applyFont="1" applyFill="1" applyBorder="1" applyAlignment="1" applyProtection="1">
      <alignment horizontal="center" vertical="center" shrinkToFit="1"/>
      <protection hidden="1"/>
    </xf>
    <xf numFmtId="0" fontId="13" fillId="3" borderId="23" xfId="0" applyFont="1" applyFill="1" applyBorder="1" applyAlignment="1" applyProtection="1">
      <alignment horizontal="center" vertical="center" shrinkToFit="1"/>
      <protection hidden="1"/>
    </xf>
    <xf numFmtId="0" fontId="13" fillId="3" borderId="24" xfId="0" applyFont="1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Alignment="1" applyProtection="1">
      <alignment horizontal="center" vertical="center" shrinkToFit="1"/>
      <protection hidden="1"/>
    </xf>
    <xf numFmtId="0" fontId="0" fillId="3" borderId="20" xfId="0" applyFill="1" applyBorder="1" applyAlignment="1" applyProtection="1">
      <alignment horizontal="center" vertical="center" shrinkToFit="1"/>
      <protection hidden="1"/>
    </xf>
    <xf numFmtId="0" fontId="30" fillId="0" borderId="20" xfId="0" applyFont="1" applyBorder="1" applyAlignment="1" applyProtection="1">
      <alignment horizontal="center" vertical="center" shrinkToFit="1"/>
      <protection locked="0" hidden="1"/>
    </xf>
    <xf numFmtId="0" fontId="30" fillId="0" borderId="83" xfId="0" applyFont="1" applyBorder="1" applyAlignment="1" applyProtection="1">
      <alignment horizontal="center" vertical="center" shrinkToFit="1"/>
      <protection locked="0" hidden="1"/>
    </xf>
    <xf numFmtId="0" fontId="12" fillId="0" borderId="79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70" xfId="0" applyBorder="1" applyAlignment="1" applyProtection="1">
      <protection locked="0" hidden="1"/>
    </xf>
    <xf numFmtId="0" fontId="6" fillId="2" borderId="15" xfId="0" applyFont="1" applyFill="1" applyBorder="1" applyAlignment="1" applyProtection="1">
      <alignment horizontal="center" vertical="center"/>
      <protection locked="0" hidden="1"/>
    </xf>
    <xf numFmtId="0" fontId="6" fillId="2" borderId="72" xfId="0" applyFont="1" applyFill="1" applyBorder="1" applyAlignment="1" applyProtection="1">
      <alignment horizontal="center" vertical="center"/>
      <protection locked="0" hidden="1"/>
    </xf>
    <xf numFmtId="0" fontId="6" fillId="3" borderId="2" xfId="0" applyFont="1" applyFill="1" applyBorder="1" applyAlignment="1" applyProtection="1">
      <alignment horizontal="left" vertical="top" wrapText="1"/>
      <protection hidden="1"/>
    </xf>
    <xf numFmtId="0" fontId="6" fillId="3" borderId="3" xfId="0" applyFont="1" applyFill="1" applyBorder="1" applyAlignment="1" applyProtection="1">
      <alignment horizontal="left" vertical="top" wrapText="1"/>
      <protection hidden="1"/>
    </xf>
    <xf numFmtId="0" fontId="6" fillId="3" borderId="4" xfId="0" applyFont="1" applyFill="1" applyBorder="1" applyAlignment="1" applyProtection="1">
      <alignment horizontal="left" vertical="top" wrapText="1"/>
      <protection hidden="1"/>
    </xf>
    <xf numFmtId="0" fontId="6" fillId="3" borderId="1" xfId="0" applyFont="1" applyFill="1" applyBorder="1" applyAlignment="1" applyProtection="1">
      <alignment horizontal="left" vertical="top" wrapText="1"/>
      <protection hidden="1"/>
    </xf>
    <xf numFmtId="0" fontId="6" fillId="3" borderId="0" xfId="0" applyFont="1" applyFill="1" applyBorder="1" applyAlignment="1" applyProtection="1">
      <alignment horizontal="left" vertical="top" wrapText="1"/>
      <protection hidden="1"/>
    </xf>
    <xf numFmtId="0" fontId="6" fillId="3" borderId="12" xfId="0" applyFont="1" applyFill="1" applyBorder="1" applyAlignment="1" applyProtection="1">
      <alignment horizontal="left" vertical="top" wrapText="1"/>
      <protection hidden="1"/>
    </xf>
    <xf numFmtId="0" fontId="6" fillId="3" borderId="5" xfId="0" applyFont="1" applyFill="1" applyBorder="1" applyAlignment="1" applyProtection="1">
      <alignment horizontal="left" vertical="top" wrapText="1"/>
      <protection hidden="1"/>
    </xf>
    <xf numFmtId="0" fontId="6" fillId="3" borderId="6" xfId="0" applyFont="1" applyFill="1" applyBorder="1" applyAlignment="1" applyProtection="1">
      <alignment horizontal="left" vertical="top" wrapText="1"/>
      <protection hidden="1"/>
    </xf>
    <xf numFmtId="0" fontId="6" fillId="3" borderId="7" xfId="0" applyFont="1" applyFill="1" applyBorder="1" applyAlignment="1" applyProtection="1">
      <alignment horizontal="left" vertical="top" wrapText="1"/>
      <protection hidden="1"/>
    </xf>
    <xf numFmtId="0" fontId="11" fillId="3" borderId="80" xfId="0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9" fillId="6" borderId="86" xfId="0" applyFont="1" applyFill="1" applyBorder="1" applyAlignment="1" applyProtection="1">
      <alignment horizontal="center"/>
      <protection hidden="1"/>
    </xf>
    <xf numFmtId="0" fontId="19" fillId="6" borderId="34" xfId="0" applyFont="1" applyFill="1" applyBorder="1" applyAlignment="1" applyProtection="1">
      <alignment horizontal="center"/>
      <protection hidden="1"/>
    </xf>
    <xf numFmtId="0" fontId="19" fillId="6" borderId="87" xfId="0" applyFont="1" applyFill="1" applyBorder="1" applyAlignment="1" applyProtection="1">
      <alignment horizontal="center"/>
      <protection hidden="1"/>
    </xf>
    <xf numFmtId="165" fontId="21" fillId="0" borderId="36" xfId="0" applyNumberFormat="1" applyFont="1" applyBorder="1" applyAlignment="1" applyProtection="1">
      <alignment horizontal="center" vertical="center"/>
      <protection locked="0" hidden="1"/>
    </xf>
    <xf numFmtId="165" fontId="21" fillId="0" borderId="89" xfId="0" applyNumberFormat="1" applyFont="1" applyBorder="1" applyAlignment="1" applyProtection="1">
      <alignment horizontal="center" vertical="center"/>
      <protection locked="0" hidden="1"/>
    </xf>
    <xf numFmtId="0" fontId="30" fillId="0" borderId="84" xfId="0" applyFont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3" borderId="6" xfId="0" applyFill="1" applyBorder="1" applyAlignment="1" applyProtection="1">
      <alignment horizontal="center" vertical="center" shrinkToFit="1"/>
      <protection hidden="1"/>
    </xf>
    <xf numFmtId="0" fontId="0" fillId="3" borderId="68" xfId="0" applyFill="1" applyBorder="1" applyAlignment="1" applyProtection="1">
      <alignment horizontal="center" vertical="center" shrinkToFit="1"/>
      <protection hidden="1"/>
    </xf>
    <xf numFmtId="0" fontId="0" fillId="0" borderId="92" xfId="0" applyBorder="1" applyAlignment="1" applyProtection="1">
      <protection locked="0" hidden="1"/>
    </xf>
    <xf numFmtId="0" fontId="0" fillId="0" borderId="93" xfId="0" applyBorder="1" applyAlignment="1" applyProtection="1">
      <protection locked="0" hidden="1"/>
    </xf>
    <xf numFmtId="0" fontId="0" fillId="0" borderId="94" xfId="0" applyBorder="1" applyAlignment="1" applyProtection="1">
      <protection locked="0" hidden="1"/>
    </xf>
    <xf numFmtId="0" fontId="18" fillId="0" borderId="52" xfId="0" applyFont="1" applyBorder="1" applyAlignment="1" applyProtection="1">
      <alignment horizontal="center" vertical="center"/>
      <protection locked="0" hidden="1"/>
    </xf>
    <xf numFmtId="0" fontId="18" fillId="0" borderId="53" xfId="0" applyFont="1" applyBorder="1" applyAlignment="1" applyProtection="1">
      <alignment horizontal="center" vertical="center"/>
      <protection locked="0" hidden="1"/>
    </xf>
    <xf numFmtId="0" fontId="18" fillId="0" borderId="114" xfId="0" applyFont="1" applyBorder="1" applyAlignment="1" applyProtection="1">
      <alignment horizontal="center" vertical="center"/>
      <protection locked="0"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18" fillId="0" borderId="70" xfId="0" applyFont="1" applyBorder="1" applyAlignment="1" applyProtection="1">
      <alignment horizontal="center" vertical="center"/>
      <protection locked="0" hidden="1"/>
    </xf>
    <xf numFmtId="0" fontId="18" fillId="0" borderId="5" xfId="0" applyFont="1" applyBorder="1" applyAlignment="1" applyProtection="1">
      <alignment horizontal="center" vertical="center"/>
      <protection locked="0" hidden="1"/>
    </xf>
    <xf numFmtId="0" fontId="18" fillId="0" borderId="6" xfId="0" applyFont="1" applyBorder="1" applyAlignment="1" applyProtection="1">
      <alignment horizontal="center" vertical="center"/>
      <protection locked="0" hidden="1"/>
    </xf>
    <xf numFmtId="0" fontId="18" fillId="0" borderId="68" xfId="0" applyFont="1" applyBorder="1" applyAlignment="1" applyProtection="1">
      <alignment horizontal="center" vertical="center"/>
      <protection locked="0" hidden="1"/>
    </xf>
    <xf numFmtId="0" fontId="21" fillId="6" borderId="86" xfId="0" applyFont="1" applyFill="1" applyBorder="1" applyAlignment="1" applyProtection="1">
      <alignment horizontal="center" vertical="center"/>
      <protection hidden="1"/>
    </xf>
    <xf numFmtId="0" fontId="21" fillId="6" borderId="34" xfId="0" applyFont="1" applyFill="1" applyBorder="1" applyAlignment="1" applyProtection="1">
      <alignment horizontal="center" vertical="center"/>
      <protection hidden="1"/>
    </xf>
    <xf numFmtId="0" fontId="21" fillId="6" borderId="87" xfId="0" applyFont="1" applyFill="1" applyBorder="1" applyAlignment="1" applyProtection="1">
      <alignment horizontal="center" vertical="center"/>
      <protection hidden="1"/>
    </xf>
    <xf numFmtId="0" fontId="21" fillId="2" borderId="36" xfId="0" applyFont="1" applyFill="1" applyBorder="1" applyAlignment="1" applyProtection="1">
      <alignment horizontal="center" vertical="center"/>
      <protection locked="0" hidden="1"/>
    </xf>
    <xf numFmtId="0" fontId="21" fillId="2" borderId="89" xfId="0" applyFont="1" applyFill="1" applyBorder="1" applyAlignment="1" applyProtection="1">
      <alignment horizontal="center" vertical="center"/>
      <protection locked="0" hidden="1"/>
    </xf>
    <xf numFmtId="0" fontId="21" fillId="6" borderId="79" xfId="0" applyFont="1" applyFill="1" applyBorder="1" applyAlignment="1" applyProtection="1">
      <alignment horizontal="center" vertical="center"/>
      <protection hidden="1"/>
    </xf>
    <xf numFmtId="0" fontId="21" fillId="6" borderId="9" xfId="0" applyFont="1" applyFill="1" applyBorder="1" applyAlignment="1" applyProtection="1">
      <alignment horizontal="center" vertical="center"/>
      <protection hidden="1"/>
    </xf>
    <xf numFmtId="0" fontId="21" fillId="6" borderId="69" xfId="0" applyFont="1" applyFill="1" applyBorder="1" applyAlignment="1" applyProtection="1">
      <alignment horizontal="center" vertical="center"/>
      <protection hidden="1"/>
    </xf>
    <xf numFmtId="0" fontId="18" fillId="3" borderId="86" xfId="0" applyFont="1" applyFill="1" applyBorder="1" applyAlignment="1" applyProtection="1">
      <alignment horizontal="left" vertical="center"/>
      <protection hidden="1"/>
    </xf>
    <xf numFmtId="0" fontId="18" fillId="3" borderId="90" xfId="0" applyFont="1" applyFill="1" applyBorder="1" applyAlignment="1" applyProtection="1">
      <alignment horizontal="left" vertical="center"/>
      <protection hidden="1"/>
    </xf>
    <xf numFmtId="0" fontId="18" fillId="3" borderId="32" xfId="0" applyFont="1" applyFill="1" applyBorder="1" applyAlignment="1" applyProtection="1">
      <alignment horizontal="left" vertical="center"/>
      <protection hidden="1"/>
    </xf>
    <xf numFmtId="0" fontId="18" fillId="3" borderId="41" xfId="0" applyFont="1" applyFill="1" applyBorder="1" applyAlignment="1" applyProtection="1">
      <alignment horizontal="left" vertical="center"/>
      <protection hidden="1"/>
    </xf>
    <xf numFmtId="0" fontId="18" fillId="3" borderId="88" xfId="0" applyFont="1" applyFill="1" applyBorder="1" applyAlignment="1" applyProtection="1">
      <alignment horizontal="left"/>
      <protection hidden="1"/>
    </xf>
    <xf numFmtId="0" fontId="18" fillId="3" borderId="30" xfId="0" applyFont="1" applyFill="1" applyBorder="1" applyAlignment="1" applyProtection="1">
      <alignment horizontal="left"/>
      <protection hidden="1"/>
    </xf>
    <xf numFmtId="0" fontId="18" fillId="3" borderId="44" xfId="0" applyFont="1" applyFill="1" applyBorder="1" applyAlignment="1" applyProtection="1">
      <alignment horizontal="left"/>
      <protection hidden="1"/>
    </xf>
    <xf numFmtId="0" fontId="21" fillId="6" borderId="86" xfId="0" applyFont="1" applyFill="1" applyBorder="1" applyAlignment="1" applyProtection="1">
      <alignment horizontal="center"/>
      <protection hidden="1"/>
    </xf>
    <xf numFmtId="0" fontId="21" fillId="6" borderId="34" xfId="0" applyFont="1" applyFill="1" applyBorder="1" applyAlignment="1" applyProtection="1">
      <alignment horizontal="center"/>
      <protection hidden="1"/>
    </xf>
    <xf numFmtId="0" fontId="21" fillId="6" borderId="87" xfId="0" applyFont="1" applyFill="1" applyBorder="1" applyAlignment="1" applyProtection="1">
      <alignment horizontal="center"/>
      <protection hidden="1"/>
    </xf>
    <xf numFmtId="0" fontId="0" fillId="3" borderId="77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32" fillId="3" borderId="120" xfId="0" applyFont="1" applyFill="1" applyBorder="1" applyAlignment="1" applyProtection="1">
      <alignment horizontal="center" vertical="center"/>
      <protection hidden="1"/>
    </xf>
    <xf numFmtId="0" fontId="32" fillId="3" borderId="121" xfId="0" applyFont="1" applyFill="1" applyBorder="1" applyAlignment="1" applyProtection="1">
      <alignment horizontal="center" vertical="center"/>
      <protection hidden="1"/>
    </xf>
    <xf numFmtId="0" fontId="32" fillId="3" borderId="12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91" xfId="0" applyBorder="1" applyAlignment="1" applyProtection="1">
      <alignment horizontal="left"/>
      <protection hidden="1"/>
    </xf>
    <xf numFmtId="0" fontId="37" fillId="0" borderId="0" xfId="0" applyFont="1" applyAlignment="1">
      <alignment horizontal="center" vertical="center"/>
    </xf>
    <xf numFmtId="0" fontId="32" fillId="3" borderId="2" xfId="0" applyFont="1" applyFill="1" applyBorder="1" applyAlignment="1" applyProtection="1">
      <alignment horizontal="center" vertical="center"/>
      <protection locked="0" hidden="1"/>
    </xf>
    <xf numFmtId="0" fontId="32" fillId="3" borderId="3" xfId="0" applyFont="1" applyFill="1" applyBorder="1" applyAlignment="1" applyProtection="1">
      <alignment horizontal="center" vertical="center"/>
      <protection locked="0" hidden="1"/>
    </xf>
    <xf numFmtId="0" fontId="32" fillId="3" borderId="91" xfId="0" applyFont="1" applyFill="1" applyBorder="1" applyAlignment="1" applyProtection="1">
      <alignment horizontal="center" vertical="center"/>
      <protection locked="0"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70" xfId="0" applyFont="1" applyFill="1" applyBorder="1" applyAlignment="1" applyProtection="1">
      <alignment horizontal="center" vertical="center"/>
      <protection hidden="1"/>
    </xf>
    <xf numFmtId="0" fontId="18" fillId="0" borderId="118" xfId="0" applyFont="1" applyFill="1" applyBorder="1" applyAlignment="1" applyProtection="1">
      <alignment horizontal="center" vertical="center"/>
      <protection hidden="1"/>
    </xf>
    <xf numFmtId="0" fontId="18" fillId="0" borderId="93" xfId="0" applyFont="1" applyFill="1" applyBorder="1" applyAlignment="1" applyProtection="1">
      <alignment horizontal="center" vertical="center"/>
      <protection hidden="1"/>
    </xf>
    <xf numFmtId="0" fontId="18" fillId="0" borderId="94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locked="0" hidden="1"/>
    </xf>
    <xf numFmtId="0" fontId="18" fillId="0" borderId="4" xfId="0" applyFont="1" applyFill="1" applyBorder="1" applyAlignment="1" applyProtection="1">
      <alignment horizontal="left" vertical="center" shrinkToFit="1"/>
      <protection locked="0" hidden="1"/>
    </xf>
    <xf numFmtId="0" fontId="18" fillId="0" borderId="67" xfId="0" applyFont="1" applyFill="1" applyBorder="1" applyAlignment="1" applyProtection="1">
      <alignment horizontal="left" vertical="center" shrinkToFit="1"/>
      <protection hidden="1"/>
    </xf>
    <xf numFmtId="0" fontId="18" fillId="0" borderId="0" xfId="0" applyFont="1" applyFill="1" applyBorder="1" applyAlignment="1" applyProtection="1">
      <alignment horizontal="left" vertical="center" shrinkToFit="1"/>
      <protection hidden="1"/>
    </xf>
    <xf numFmtId="0" fontId="18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92" xfId="0" applyFill="1" applyBorder="1" applyAlignment="1" applyProtection="1">
      <alignment horizontal="left" vertical="center" shrinkToFit="1"/>
      <protection locked="0" hidden="1"/>
    </xf>
    <xf numFmtId="0" fontId="0" fillId="0" borderId="93" xfId="0" applyFill="1" applyBorder="1" applyAlignment="1" applyProtection="1">
      <alignment horizontal="left" vertical="center" shrinkToFit="1"/>
      <protection locked="0" hidden="1"/>
    </xf>
    <xf numFmtId="0" fontId="0" fillId="0" borderId="117" xfId="0" applyFill="1" applyBorder="1" applyAlignment="1" applyProtection="1">
      <alignment horizontal="left" vertical="center" shrinkToFit="1"/>
      <protection locked="0" hidden="1"/>
    </xf>
    <xf numFmtId="0" fontId="18" fillId="0" borderId="92" xfId="0" applyFont="1" applyFill="1" applyBorder="1" applyAlignment="1" applyProtection="1">
      <alignment horizontal="left" vertical="top"/>
      <protection locked="0" hidden="1"/>
    </xf>
    <xf numFmtId="0" fontId="18" fillId="0" borderId="93" xfId="0" applyFont="1" applyFill="1" applyBorder="1" applyAlignment="1" applyProtection="1">
      <alignment horizontal="left" vertical="top"/>
      <protection locked="0" hidden="1"/>
    </xf>
    <xf numFmtId="0" fontId="18" fillId="0" borderId="94" xfId="0" applyFont="1" applyFill="1" applyBorder="1" applyAlignment="1" applyProtection="1">
      <alignment horizontal="left" vertical="top"/>
      <protection locked="0" hidden="1"/>
    </xf>
    <xf numFmtId="0" fontId="18" fillId="0" borderId="52" xfId="0" applyFont="1" applyBorder="1" applyAlignment="1" applyProtection="1">
      <alignment horizontal="center" vertical="top"/>
      <protection locked="0" hidden="1"/>
    </xf>
    <xf numFmtId="0" fontId="18" fillId="0" borderId="53" xfId="0" applyFont="1" applyBorder="1" applyAlignment="1" applyProtection="1">
      <alignment horizontal="center" vertical="top"/>
      <protection locked="0" hidden="1"/>
    </xf>
    <xf numFmtId="0" fontId="18" fillId="0" borderId="114" xfId="0" applyFont="1" applyBorder="1" applyAlignment="1" applyProtection="1">
      <alignment horizontal="center" vertical="top"/>
      <protection locked="0" hidden="1"/>
    </xf>
    <xf numFmtId="0" fontId="18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Border="1" applyAlignment="1" applyProtection="1">
      <alignment horizontal="center" vertical="top"/>
      <protection locked="0" hidden="1"/>
    </xf>
    <xf numFmtId="0" fontId="18" fillId="0" borderId="70" xfId="0" applyFont="1" applyBorder="1" applyAlignment="1" applyProtection="1">
      <alignment horizontal="center" vertical="top"/>
      <protection locked="0" hidden="1"/>
    </xf>
    <xf numFmtId="0" fontId="18" fillId="0" borderId="5" xfId="0" applyFont="1" applyBorder="1" applyAlignment="1" applyProtection="1">
      <alignment horizontal="center" vertical="top"/>
      <protection locked="0" hidden="1"/>
    </xf>
    <xf numFmtId="0" fontId="18" fillId="0" borderId="6" xfId="0" applyFont="1" applyBorder="1" applyAlignment="1" applyProtection="1">
      <alignment horizontal="center" vertical="top"/>
      <protection locked="0" hidden="1"/>
    </xf>
    <xf numFmtId="0" fontId="18" fillId="0" borderId="68" xfId="0" applyFont="1" applyBorder="1" applyAlignment="1" applyProtection="1">
      <alignment horizontal="center" vertical="top"/>
      <protection locked="0" hidden="1"/>
    </xf>
    <xf numFmtId="0" fontId="32" fillId="3" borderId="120" xfId="0" applyFont="1" applyFill="1" applyBorder="1" applyAlignment="1" applyProtection="1">
      <alignment horizontal="center" vertical="top"/>
      <protection hidden="1"/>
    </xf>
    <xf numFmtId="0" fontId="32" fillId="3" borderId="121" xfId="0" applyFont="1" applyFill="1" applyBorder="1" applyAlignment="1" applyProtection="1">
      <alignment horizontal="center" vertical="top"/>
      <protection hidden="1"/>
    </xf>
    <xf numFmtId="0" fontId="32" fillId="3" borderId="122" xfId="0" applyFont="1" applyFill="1" applyBorder="1" applyAlignment="1" applyProtection="1">
      <alignment horizontal="center" vertical="top"/>
      <protection hidden="1"/>
    </xf>
    <xf numFmtId="0" fontId="18" fillId="0" borderId="119" xfId="0" applyFont="1" applyFill="1" applyBorder="1" applyAlignment="1" applyProtection="1">
      <alignment horizontal="left" vertical="top"/>
      <protection locked="0" hidden="1"/>
    </xf>
    <xf numFmtId="0" fontId="18" fillId="0" borderId="3" xfId="0" applyFont="1" applyFill="1" applyBorder="1" applyAlignment="1" applyProtection="1">
      <alignment horizontal="left" vertical="top"/>
      <protection locked="0" hidden="1"/>
    </xf>
    <xf numFmtId="0" fontId="18" fillId="0" borderId="91" xfId="0" applyFont="1" applyFill="1" applyBorder="1" applyAlignment="1" applyProtection="1">
      <alignment horizontal="left" vertical="top"/>
      <protection locked="0" hidden="1"/>
    </xf>
    <xf numFmtId="0" fontId="18" fillId="0" borderId="67" xfId="0" applyFont="1" applyFill="1" applyBorder="1" applyAlignment="1" applyProtection="1">
      <alignment horizontal="left" vertical="top"/>
      <protection locked="0" hidden="1"/>
    </xf>
    <xf numFmtId="0" fontId="18" fillId="0" borderId="0" xfId="0" applyFont="1" applyFill="1" applyBorder="1" applyAlignment="1" applyProtection="1">
      <alignment horizontal="left" vertical="top"/>
      <protection locked="0" hidden="1"/>
    </xf>
    <xf numFmtId="0" fontId="18" fillId="0" borderId="70" xfId="0" applyFont="1" applyFill="1" applyBorder="1" applyAlignment="1" applyProtection="1">
      <alignment horizontal="left" vertical="top"/>
      <protection locked="0" hidden="1"/>
    </xf>
    <xf numFmtId="0" fontId="18" fillId="3" borderId="112" xfId="0" applyFont="1" applyFill="1" applyBorder="1" applyAlignment="1" applyProtection="1">
      <alignment horizontal="left"/>
      <protection hidden="1"/>
    </xf>
    <xf numFmtId="0" fontId="18" fillId="3" borderId="35" xfId="0" applyFont="1" applyFill="1" applyBorder="1" applyAlignment="1" applyProtection="1">
      <alignment horizontal="left"/>
      <protection hidden="1"/>
    </xf>
    <xf numFmtId="0" fontId="18" fillId="3" borderId="38" xfId="0" applyFont="1" applyFill="1" applyBorder="1" applyAlignment="1" applyProtection="1">
      <alignment horizontal="left"/>
      <protection hidden="1"/>
    </xf>
    <xf numFmtId="0" fontId="21" fillId="2" borderId="43" xfId="0" applyFont="1" applyFill="1" applyBorder="1" applyAlignment="1" applyProtection="1">
      <alignment horizontal="center" vertical="center"/>
      <protection locked="0" hidden="1"/>
    </xf>
    <xf numFmtId="0" fontId="21" fillId="2" borderId="113" xfId="0" applyFont="1" applyFill="1" applyBorder="1" applyAlignment="1" applyProtection="1">
      <alignment horizontal="center" vertical="center"/>
      <protection locked="0" hidden="1"/>
    </xf>
    <xf numFmtId="0" fontId="21" fillId="6" borderId="79" xfId="0" applyFont="1" applyFill="1" applyBorder="1" applyAlignment="1" applyProtection="1">
      <alignment horizontal="center"/>
      <protection hidden="1"/>
    </xf>
    <xf numFmtId="0" fontId="21" fillId="6" borderId="9" xfId="0" applyFont="1" applyFill="1" applyBorder="1" applyAlignment="1" applyProtection="1">
      <alignment horizontal="center"/>
      <protection hidden="1"/>
    </xf>
    <xf numFmtId="0" fontId="21" fillId="6" borderId="69" xfId="0" applyFont="1" applyFill="1" applyBorder="1" applyAlignment="1" applyProtection="1">
      <alignment horizontal="center"/>
      <protection hidden="1"/>
    </xf>
    <xf numFmtId="0" fontId="34" fillId="0" borderId="73" xfId="0" applyFont="1" applyBorder="1" applyAlignment="1" applyProtection="1">
      <alignment horizontal="center" vertical="center"/>
      <protection locked="0" hidden="1"/>
    </xf>
    <xf numFmtId="0" fontId="34" fillId="0" borderId="17" xfId="0" applyFont="1" applyBorder="1" applyAlignment="1" applyProtection="1">
      <alignment horizontal="center" vertical="center"/>
      <protection locked="0" hidden="1"/>
    </xf>
    <xf numFmtId="0" fontId="18" fillId="3" borderId="86" xfId="0" applyFont="1" applyFill="1" applyBorder="1" applyAlignment="1" applyProtection="1">
      <alignment horizontal="left"/>
      <protection hidden="1"/>
    </xf>
    <xf numFmtId="0" fontId="18" fillId="3" borderId="34" xfId="0" applyFont="1" applyFill="1" applyBorder="1" applyAlignment="1" applyProtection="1">
      <alignment horizontal="left"/>
      <protection hidden="1"/>
    </xf>
    <xf numFmtId="0" fontId="18" fillId="3" borderId="37" xfId="0" applyFont="1" applyFill="1" applyBorder="1" applyAlignment="1" applyProtection="1">
      <alignment horizontal="left"/>
      <protection hidden="1"/>
    </xf>
    <xf numFmtId="0" fontId="18" fillId="3" borderId="82" xfId="0" applyFont="1" applyFill="1" applyBorder="1" applyAlignment="1" applyProtection="1">
      <alignment horizontal="left"/>
      <protection hidden="1"/>
    </xf>
    <xf numFmtId="0" fontId="18" fillId="3" borderId="20" xfId="0" applyFont="1" applyFill="1" applyBorder="1" applyAlignment="1" applyProtection="1">
      <alignment horizontal="left"/>
      <protection hidden="1"/>
    </xf>
    <xf numFmtId="0" fontId="18" fillId="3" borderId="110" xfId="0" applyFont="1" applyFill="1" applyBorder="1" applyAlignment="1" applyProtection="1">
      <alignment horizontal="left"/>
      <protection hidden="1"/>
    </xf>
    <xf numFmtId="0" fontId="18" fillId="3" borderId="39" xfId="0" applyFont="1" applyFill="1" applyBorder="1" applyAlignment="1" applyProtection="1">
      <alignment horizontal="left"/>
      <protection hidden="1"/>
    </xf>
    <xf numFmtId="0" fontId="21" fillId="0" borderId="20" xfId="0" applyFont="1" applyBorder="1" applyAlignment="1" applyProtection="1">
      <alignment horizontal="center" vertical="center"/>
      <protection locked="0" hidden="1"/>
    </xf>
    <xf numFmtId="0" fontId="21" fillId="0" borderId="83" xfId="0" applyFont="1" applyBorder="1" applyAlignment="1" applyProtection="1">
      <alignment horizontal="center" vertical="center"/>
      <protection locked="0" hidden="1"/>
    </xf>
    <xf numFmtId="0" fontId="18" fillId="2" borderId="1" xfId="0" applyFont="1" applyFill="1" applyBorder="1" applyAlignment="1" applyProtection="1">
      <alignment horizontal="center"/>
      <protection locked="0" hidden="1"/>
    </xf>
    <xf numFmtId="0" fontId="18" fillId="2" borderId="0" xfId="0" applyFont="1" applyFill="1" applyBorder="1" applyAlignment="1" applyProtection="1">
      <alignment horizontal="center"/>
      <protection locked="0" hidden="1"/>
    </xf>
    <xf numFmtId="0" fontId="18" fillId="2" borderId="70" xfId="0" applyFont="1" applyFill="1" applyBorder="1" applyAlignment="1" applyProtection="1">
      <alignment horizontal="center"/>
      <protection locked="0" hidden="1"/>
    </xf>
    <xf numFmtId="0" fontId="18" fillId="2" borderId="118" xfId="0" applyFont="1" applyFill="1" applyBorder="1" applyAlignment="1" applyProtection="1">
      <alignment horizontal="center"/>
      <protection locked="0" hidden="1"/>
    </xf>
    <xf numFmtId="0" fontId="18" fillId="2" borderId="93" xfId="0" applyFont="1" applyFill="1" applyBorder="1" applyAlignment="1" applyProtection="1">
      <alignment horizontal="center"/>
      <protection locked="0" hidden="1"/>
    </xf>
    <xf numFmtId="0" fontId="18" fillId="2" borderId="94" xfId="0" applyFont="1" applyFill="1" applyBorder="1" applyAlignment="1" applyProtection="1">
      <alignment horizontal="center"/>
      <protection locked="0" hidden="1"/>
    </xf>
    <xf numFmtId="0" fontId="21" fillId="0" borderId="3" xfId="0" applyFont="1" applyFill="1" applyBorder="1" applyAlignment="1" applyProtection="1">
      <alignment horizontal="left" vertical="top"/>
      <protection locked="0" hidden="1"/>
    </xf>
    <xf numFmtId="0" fontId="21" fillId="0" borderId="4" xfId="0" applyFont="1" applyFill="1" applyBorder="1" applyAlignment="1" applyProtection="1">
      <alignment horizontal="left" vertical="top"/>
      <protection locked="0" hidden="1"/>
    </xf>
    <xf numFmtId="0" fontId="21" fillId="0" borderId="67" xfId="0" applyFont="1" applyFill="1" applyBorder="1" applyAlignment="1" applyProtection="1">
      <alignment horizontal="left" vertical="top"/>
      <protection locked="0" hidden="1"/>
    </xf>
    <xf numFmtId="0" fontId="21" fillId="0" borderId="0" xfId="0" applyFont="1" applyFill="1" applyBorder="1" applyAlignment="1" applyProtection="1">
      <alignment horizontal="left" vertical="top"/>
      <protection locked="0" hidden="1"/>
    </xf>
    <xf numFmtId="0" fontId="21" fillId="0" borderId="12" xfId="0" applyFont="1" applyFill="1" applyBorder="1" applyAlignment="1" applyProtection="1">
      <alignment horizontal="left" vertical="top"/>
      <protection locked="0" hidden="1"/>
    </xf>
    <xf numFmtId="0" fontId="21" fillId="2" borderId="45" xfId="0" applyFont="1" applyFill="1" applyBorder="1" applyAlignment="1" applyProtection="1">
      <alignment horizontal="center" vertical="center"/>
      <protection locked="0" hidden="1"/>
    </xf>
    <xf numFmtId="0" fontId="21" fillId="2" borderId="105" xfId="0" applyFont="1" applyFill="1" applyBorder="1" applyAlignment="1" applyProtection="1">
      <alignment horizontal="center" vertical="center"/>
      <protection locked="0" hidden="1"/>
    </xf>
    <xf numFmtId="0" fontId="18" fillId="3" borderId="104" xfId="0" applyFont="1" applyFill="1" applyBorder="1" applyAlignment="1" applyProtection="1">
      <alignment horizontal="left"/>
      <protection hidden="1"/>
    </xf>
    <xf numFmtId="0" fontId="18" fillId="3" borderId="46" xfId="0" applyFont="1" applyFill="1" applyBorder="1" applyAlignment="1" applyProtection="1">
      <alignment horizontal="left"/>
      <protection hidden="1"/>
    </xf>
    <xf numFmtId="0" fontId="18" fillId="3" borderId="47" xfId="0" applyFont="1" applyFill="1" applyBorder="1" applyAlignment="1" applyProtection="1">
      <alignment horizontal="left"/>
      <protection hidden="1"/>
    </xf>
    <xf numFmtId="0" fontId="18" fillId="3" borderId="82" xfId="0" applyFont="1" applyFill="1" applyBorder="1" applyAlignment="1" applyProtection="1">
      <alignment horizontal="left" vertical="center" shrinkToFit="1"/>
      <protection hidden="1"/>
    </xf>
    <xf numFmtId="0" fontId="18" fillId="3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Border="1" applyAlignment="1" applyProtection="1">
      <alignment horizontal="left" vertical="center"/>
      <protection locked="0" hidden="1"/>
    </xf>
    <xf numFmtId="165" fontId="1" fillId="0" borderId="20" xfId="0" applyNumberFormat="1" applyFont="1" applyBorder="1" applyAlignment="1" applyProtection="1">
      <alignment horizontal="center" vertical="center"/>
      <protection locked="0" hidden="1"/>
    </xf>
    <xf numFmtId="165" fontId="1" fillId="0" borderId="83" xfId="0" applyNumberFormat="1" applyFont="1" applyBorder="1" applyAlignment="1" applyProtection="1">
      <alignment horizontal="center" vertical="center"/>
      <protection locked="0" hidden="1"/>
    </xf>
    <xf numFmtId="0" fontId="18" fillId="3" borderId="82" xfId="0" applyFont="1" applyFill="1" applyBorder="1" applyAlignment="1" applyProtection="1">
      <alignment horizontal="left" vertical="center"/>
      <protection hidden="1"/>
    </xf>
    <xf numFmtId="0" fontId="18" fillId="3" borderId="20" xfId="0" applyFont="1" applyFill="1" applyBorder="1" applyAlignment="1" applyProtection="1">
      <alignment horizontal="left" vertical="center"/>
      <protection hidden="1"/>
    </xf>
    <xf numFmtId="0" fontId="20" fillId="3" borderId="82" xfId="0" applyFont="1" applyFill="1" applyBorder="1" applyAlignment="1" applyProtection="1">
      <alignment horizontal="left" vertical="center"/>
      <protection hidden="1"/>
    </xf>
    <xf numFmtId="0" fontId="20" fillId="3" borderId="20" xfId="0" applyFont="1" applyFill="1" applyBorder="1" applyAlignment="1" applyProtection="1">
      <alignment horizontal="left" vertical="center"/>
      <protection hidden="1"/>
    </xf>
    <xf numFmtId="0" fontId="10" fillId="3" borderId="128" xfId="0" applyFont="1" applyFill="1" applyBorder="1" applyAlignment="1" applyProtection="1">
      <alignment horizontal="left" vertical="center"/>
      <protection hidden="1"/>
    </xf>
    <xf numFmtId="0" fontId="10" fillId="3" borderId="129" xfId="0" applyFont="1" applyFill="1" applyBorder="1" applyAlignment="1" applyProtection="1">
      <alignment horizontal="left" vertical="center"/>
      <protection hidden="1"/>
    </xf>
    <xf numFmtId="0" fontId="10" fillId="3" borderId="130" xfId="0" applyFont="1" applyFill="1" applyBorder="1" applyAlignment="1" applyProtection="1">
      <alignment horizontal="left" vertical="center"/>
      <protection hidden="1"/>
    </xf>
    <xf numFmtId="165" fontId="21" fillId="0" borderId="20" xfId="0" applyNumberFormat="1" applyFont="1" applyBorder="1" applyAlignment="1" applyProtection="1">
      <alignment horizontal="center" vertical="center"/>
      <protection locked="0" hidden="1"/>
    </xf>
    <xf numFmtId="165" fontId="21" fillId="0" borderId="83" xfId="0" applyNumberFormat="1" applyFont="1" applyBorder="1" applyAlignment="1" applyProtection="1">
      <alignment horizontal="center" vertical="center"/>
      <protection locked="0" hidden="1"/>
    </xf>
    <xf numFmtId="0" fontId="0" fillId="3" borderId="82" xfId="0" applyFill="1" applyBorder="1" applyAlignment="1" applyProtection="1">
      <alignment horizontal="left" vertical="center"/>
      <protection hidden="1"/>
    </xf>
    <xf numFmtId="0" fontId="0" fillId="3" borderId="20" xfId="0" applyFill="1" applyBorder="1" applyAlignment="1" applyProtection="1">
      <alignment horizontal="left" vertical="center"/>
      <protection hidden="1"/>
    </xf>
    <xf numFmtId="165" fontId="21" fillId="2" borderId="20" xfId="0" applyNumberFormat="1" applyFont="1" applyFill="1" applyBorder="1" applyAlignment="1" applyProtection="1">
      <alignment horizontal="center" vertical="center"/>
      <protection locked="0" hidden="1"/>
    </xf>
    <xf numFmtId="165" fontId="21" fillId="2" borderId="83" xfId="0" applyNumberFormat="1" applyFont="1" applyFill="1" applyBorder="1" applyAlignment="1" applyProtection="1">
      <alignment horizontal="center" vertical="center"/>
      <protection locked="0" hidden="1"/>
    </xf>
    <xf numFmtId="165" fontId="19" fillId="2" borderId="20" xfId="0" applyNumberFormat="1" applyFont="1" applyFill="1" applyBorder="1" applyAlignment="1" applyProtection="1">
      <alignment horizontal="center" vertical="center"/>
      <protection locked="0" hidden="1"/>
    </xf>
    <xf numFmtId="165" fontId="19" fillId="2" borderId="83" xfId="0" applyNumberFormat="1" applyFont="1" applyFill="1" applyBorder="1" applyAlignment="1" applyProtection="1">
      <alignment horizontal="center" vertical="center"/>
      <protection locked="0" hidden="1"/>
    </xf>
    <xf numFmtId="0" fontId="21" fillId="6" borderId="78" xfId="0" applyFont="1" applyFill="1" applyBorder="1" applyAlignment="1" applyProtection="1">
      <alignment horizontal="center"/>
      <protection hidden="1"/>
    </xf>
    <xf numFmtId="0" fontId="21" fillId="6" borderId="6" xfId="0" applyFont="1" applyFill="1" applyBorder="1" applyAlignment="1" applyProtection="1">
      <alignment horizontal="center"/>
      <protection hidden="1"/>
    </xf>
    <xf numFmtId="0" fontId="21" fillId="6" borderId="68" xfId="0" applyFont="1" applyFill="1" applyBorder="1" applyAlignment="1" applyProtection="1">
      <alignment horizont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91" xfId="0" applyFont="1" applyBorder="1" applyAlignment="1" applyProtection="1">
      <alignment horizontal="center" vertical="center"/>
      <protection hidden="1"/>
    </xf>
    <xf numFmtId="0" fontId="19" fillId="6" borderId="77" xfId="0" applyFont="1" applyFill="1" applyBorder="1" applyAlignment="1" applyProtection="1">
      <alignment horizontal="center"/>
      <protection hidden="1"/>
    </xf>
    <xf numFmtId="0" fontId="19" fillId="6" borderId="3" xfId="0" applyFont="1" applyFill="1" applyBorder="1" applyAlignment="1" applyProtection="1">
      <alignment horizontal="center"/>
      <protection hidden="1"/>
    </xf>
    <xf numFmtId="0" fontId="19" fillId="6" borderId="91" xfId="0" applyFont="1" applyFill="1" applyBorder="1" applyAlignment="1" applyProtection="1">
      <alignment horizontal="center"/>
      <protection hidden="1"/>
    </xf>
    <xf numFmtId="0" fontId="21" fillId="0" borderId="92" xfId="0" applyFont="1" applyFill="1" applyBorder="1" applyAlignment="1" applyProtection="1">
      <alignment horizontal="left" vertical="top"/>
      <protection locked="0" hidden="1"/>
    </xf>
    <xf numFmtId="0" fontId="21" fillId="0" borderId="93" xfId="0" applyFont="1" applyFill="1" applyBorder="1" applyAlignment="1" applyProtection="1">
      <alignment horizontal="left" vertical="top"/>
      <protection locked="0" hidden="1"/>
    </xf>
    <xf numFmtId="0" fontId="21" fillId="0" borderId="117" xfId="0" applyFont="1" applyFill="1" applyBorder="1" applyAlignment="1" applyProtection="1">
      <alignment horizontal="left" vertical="top"/>
      <protection locked="0" hidden="1"/>
    </xf>
    <xf numFmtId="0" fontId="21" fillId="2" borderId="31" xfId="0" applyFont="1" applyFill="1" applyBorder="1" applyAlignment="1" applyProtection="1">
      <alignment horizontal="center" vertical="center"/>
      <protection locked="0" hidden="1"/>
    </xf>
    <xf numFmtId="0" fontId="21" fillId="2" borderId="116" xfId="0" applyFont="1" applyFill="1" applyBorder="1" applyAlignment="1" applyProtection="1">
      <alignment horizontal="center" vertical="center"/>
      <protection locked="0" hidden="1"/>
    </xf>
    <xf numFmtId="0" fontId="18" fillId="3" borderId="82" xfId="0" applyFont="1" applyFill="1" applyBorder="1" applyAlignment="1" applyProtection="1">
      <alignment horizontal="left" vertical="center" wrapText="1"/>
      <protection hidden="1"/>
    </xf>
    <xf numFmtId="0" fontId="18" fillId="3" borderId="20" xfId="0" applyFont="1" applyFill="1" applyBorder="1" applyAlignment="1" applyProtection="1">
      <alignment horizontal="left" vertical="center" wrapText="1"/>
      <protection hidden="1"/>
    </xf>
    <xf numFmtId="0" fontId="18" fillId="3" borderId="110" xfId="0" applyFont="1" applyFill="1" applyBorder="1" applyAlignment="1" applyProtection="1">
      <alignment horizontal="left" vertical="center" wrapText="1"/>
      <protection hidden="1"/>
    </xf>
    <xf numFmtId="0" fontId="18" fillId="3" borderId="39" xfId="0" applyFont="1" applyFill="1" applyBorder="1" applyAlignment="1" applyProtection="1">
      <alignment horizontal="left" vertical="center" wrapText="1"/>
      <protection hidden="1"/>
    </xf>
    <xf numFmtId="0" fontId="21" fillId="2" borderId="20" xfId="0" applyFont="1" applyFill="1" applyBorder="1" applyAlignment="1" applyProtection="1">
      <alignment horizontal="center" vertical="center"/>
      <protection locked="0" hidden="1"/>
    </xf>
    <xf numFmtId="0" fontId="21" fillId="2" borderId="83" xfId="0" applyFont="1" applyFill="1" applyBorder="1" applyAlignment="1" applyProtection="1">
      <alignment horizontal="center" vertical="center"/>
      <protection locked="0" hidden="1"/>
    </xf>
    <xf numFmtId="0" fontId="21" fillId="2" borderId="39" xfId="0" applyFont="1" applyFill="1" applyBorder="1" applyAlignment="1" applyProtection="1">
      <alignment horizontal="center" vertical="center"/>
      <protection locked="0" hidden="1"/>
    </xf>
    <xf numFmtId="0" fontId="21" fillId="2" borderId="111" xfId="0" applyFont="1" applyFill="1" applyBorder="1" applyAlignment="1" applyProtection="1">
      <alignment horizontal="center" vertical="center"/>
      <protection locked="0" hidden="1"/>
    </xf>
    <xf numFmtId="0" fontId="18" fillId="3" borderId="90" xfId="0" applyFont="1" applyFill="1" applyBorder="1" applyAlignment="1" applyProtection="1">
      <alignment horizontal="left"/>
      <protection hidden="1"/>
    </xf>
    <xf numFmtId="0" fontId="18" fillId="3" borderId="32" xfId="0" applyFont="1" applyFill="1" applyBorder="1" applyAlignment="1" applyProtection="1">
      <alignment horizontal="left"/>
      <protection hidden="1"/>
    </xf>
    <xf numFmtId="0" fontId="18" fillId="3" borderId="41" xfId="0" applyFont="1" applyFill="1" applyBorder="1" applyAlignment="1" applyProtection="1">
      <alignment horizontal="left"/>
      <protection hidden="1"/>
    </xf>
    <xf numFmtId="0" fontId="32" fillId="3" borderId="2" xfId="0" applyFont="1" applyFill="1" applyBorder="1" applyAlignment="1" applyProtection="1">
      <alignment horizontal="center"/>
      <protection hidden="1"/>
    </xf>
    <xf numFmtId="0" fontId="32" fillId="3" borderId="3" xfId="0" applyFont="1" applyFill="1" applyBorder="1" applyAlignment="1" applyProtection="1">
      <alignment horizontal="center"/>
      <protection hidden="1"/>
    </xf>
    <xf numFmtId="0" fontId="32" fillId="3" borderId="9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134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 tint="-4.9989318521683403E-2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33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theme="0"/>
      </font>
      <fill>
        <patternFill>
          <bgColor theme="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7" tint="0.59996337778862885"/>
        </patternFill>
      </fill>
    </dxf>
    <dxf>
      <font>
        <b/>
        <i/>
        <color theme="9" tint="-0.499984740745262"/>
      </font>
      <fill>
        <patternFill>
          <bgColor rgb="FF00B050"/>
        </patternFill>
      </fill>
    </dxf>
    <dxf>
      <font>
        <b/>
        <i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 tint="-4.9989318521683403E-2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33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7" tint="0.59996337778862885"/>
        </patternFill>
      </fill>
    </dxf>
    <dxf>
      <font>
        <b/>
        <i/>
        <color theme="9" tint="-0.24994659260841701"/>
      </font>
      <fill>
        <patternFill>
          <bgColor theme="9" tint="0.59996337778862885"/>
        </patternFill>
      </fill>
    </dxf>
    <dxf>
      <font>
        <b/>
        <i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theme="0" tint="-4.9989318521683403E-2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33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 tint="0.79998168889431442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rgb="FFFF0000"/>
      </font>
      <fill>
        <patternFill>
          <bgColor theme="7"/>
        </patternFill>
      </fill>
    </dxf>
    <dxf>
      <font>
        <b/>
        <i/>
        <color theme="0"/>
      </font>
      <fill>
        <patternFill>
          <bgColor theme="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7" tint="0.59996337778862885"/>
        </patternFill>
      </fill>
    </dxf>
    <dxf>
      <font>
        <b/>
        <i/>
        <color theme="9" tint="-0.24994659260841701"/>
      </font>
      <fill>
        <patternFill>
          <bgColor theme="9" tint="0.59996337778862885"/>
        </patternFill>
      </fill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3300"/>
      <color rgb="FFFFFF66"/>
      <color rgb="FF969696"/>
      <color rgb="FFFF9933"/>
      <color rgb="FFF89EAB"/>
      <color rgb="FFFEF0F2"/>
      <color rgb="FF66FF99"/>
      <color rgb="FFFFFF99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2" Type="http://schemas.openxmlformats.org/officeDocument/2006/relationships/image" Target="../media/image10.jpe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2" Type="http://schemas.openxmlformats.org/officeDocument/2006/relationships/image" Target="../media/image10.jpe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66675</xdr:rowOff>
    </xdr:from>
    <xdr:to>
      <xdr:col>7</xdr:col>
      <xdr:colOff>466725</xdr:colOff>
      <xdr:row>2</xdr:row>
      <xdr:rowOff>76200</xdr:rowOff>
    </xdr:to>
    <xdr:pic>
      <xdr:nvPicPr>
        <xdr:cNvPr id="3" name="Obrázek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11</xdr:row>
          <xdr:rowOff>9525</xdr:rowOff>
        </xdr:from>
        <xdr:to>
          <xdr:col>19</xdr:col>
          <xdr:colOff>752475</xdr:colOff>
          <xdr:row>19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24</xdr:col>
      <xdr:colOff>47625</xdr:colOff>
      <xdr:row>10</xdr:row>
      <xdr:rowOff>9524</xdr:rowOff>
    </xdr:from>
    <xdr:to>
      <xdr:col>25</xdr:col>
      <xdr:colOff>647700</xdr:colOff>
      <xdr:row>16</xdr:row>
      <xdr:rowOff>152399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19925" y="1838324"/>
          <a:ext cx="1314450" cy="1057275"/>
        </a:xfrm>
        <a:prstGeom prst="rect">
          <a:avLst/>
        </a:prstGeom>
      </xdr:spPr>
    </xdr:pic>
    <xdr:clientData/>
  </xdr:twoCellAnchor>
  <xdr:twoCellAnchor editAs="oneCell">
    <xdr:from>
      <xdr:col>30</xdr:col>
      <xdr:colOff>95251</xdr:colOff>
      <xdr:row>10</xdr:row>
      <xdr:rowOff>9524</xdr:rowOff>
    </xdr:from>
    <xdr:to>
      <xdr:col>31</xdr:col>
      <xdr:colOff>647701</xdr:colOff>
      <xdr:row>16</xdr:row>
      <xdr:rowOff>130725</xdr:rowOff>
    </xdr:to>
    <xdr:pic>
      <xdr:nvPicPr>
        <xdr:cNvPr id="15" name="Obrázek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28"/>
        <a:stretch/>
      </xdr:blipFill>
      <xdr:spPr>
        <a:xfrm>
          <a:off x="11239501" y="1838324"/>
          <a:ext cx="1266825" cy="1035601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27</xdr:col>
      <xdr:colOff>628650</xdr:colOff>
      <xdr:row>25</xdr:row>
      <xdr:rowOff>133350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58150" y="3190875"/>
          <a:ext cx="1628775" cy="1057275"/>
        </a:xfrm>
        <a:prstGeom prst="rect">
          <a:avLst/>
        </a:prstGeom>
      </xdr:spPr>
    </xdr:pic>
    <xdr:clientData/>
  </xdr:twoCellAnchor>
  <xdr:twoCellAnchor editAs="oneCell">
    <xdr:from>
      <xdr:col>29</xdr:col>
      <xdr:colOff>400051</xdr:colOff>
      <xdr:row>18</xdr:row>
      <xdr:rowOff>142875</xdr:rowOff>
    </xdr:from>
    <xdr:to>
      <xdr:col>31</xdr:col>
      <xdr:colOff>638175</xdr:colOff>
      <xdr:row>26</xdr:row>
      <xdr:rowOff>0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87" b="11888"/>
        <a:stretch/>
      </xdr:blipFill>
      <xdr:spPr>
        <a:xfrm>
          <a:off x="10848976" y="3190875"/>
          <a:ext cx="1628774" cy="107632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31</xdr:row>
      <xdr:rowOff>47626</xdr:rowOff>
    </xdr:from>
    <xdr:to>
      <xdr:col>26</xdr:col>
      <xdr:colOff>447485</xdr:colOff>
      <xdr:row>39</xdr:row>
      <xdr:rowOff>123826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5076826"/>
          <a:ext cx="1695260" cy="1295400"/>
        </a:xfrm>
        <a:prstGeom prst="rect">
          <a:avLst/>
        </a:prstGeom>
      </xdr:spPr>
    </xdr:pic>
    <xdr:clientData/>
  </xdr:twoCellAnchor>
  <xdr:twoCellAnchor editAs="oneCell">
    <xdr:from>
      <xdr:col>27</xdr:col>
      <xdr:colOff>514350</xdr:colOff>
      <xdr:row>31</xdr:row>
      <xdr:rowOff>57150</xdr:rowOff>
    </xdr:from>
    <xdr:to>
      <xdr:col>30</xdr:col>
      <xdr:colOff>266601</xdr:colOff>
      <xdr:row>39</xdr:row>
      <xdr:rowOff>133350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5086350"/>
          <a:ext cx="1695351" cy="1295400"/>
        </a:xfrm>
        <a:prstGeom prst="rect">
          <a:avLst/>
        </a:prstGeom>
      </xdr:spPr>
    </xdr:pic>
    <xdr:clientData/>
  </xdr:twoCellAnchor>
  <xdr:twoCellAnchor editAs="oneCell">
    <xdr:from>
      <xdr:col>31</xdr:col>
      <xdr:colOff>104775</xdr:colOff>
      <xdr:row>31</xdr:row>
      <xdr:rowOff>38099</xdr:rowOff>
    </xdr:from>
    <xdr:to>
      <xdr:col>33</xdr:col>
      <xdr:colOff>504821</xdr:colOff>
      <xdr:row>39</xdr:row>
      <xdr:rowOff>104775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5067299"/>
          <a:ext cx="1695446" cy="1285876"/>
        </a:xfrm>
        <a:prstGeom prst="rect">
          <a:avLst/>
        </a:prstGeom>
      </xdr:spPr>
    </xdr:pic>
    <xdr:clientData/>
  </xdr:twoCellAnchor>
  <xdr:oneCellAnchor>
    <xdr:from>
      <xdr:col>25</xdr:col>
      <xdr:colOff>304800</xdr:colOff>
      <xdr:row>0</xdr:row>
      <xdr:rowOff>66675</xdr:rowOff>
    </xdr:from>
    <xdr:ext cx="2381250" cy="390525"/>
    <xdr:pic>
      <xdr:nvPicPr>
        <xdr:cNvPr id="21" name="Obrázek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22" name="Obrázek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2009774"/>
          <a:ext cx="1266825" cy="1057275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10</xdr:row>
      <xdr:rowOff>28575</xdr:rowOff>
    </xdr:from>
    <xdr:to>
      <xdr:col>28</xdr:col>
      <xdr:colOff>647699</xdr:colOff>
      <xdr:row>17</xdr:row>
      <xdr:rowOff>9525</xdr:rowOff>
    </xdr:to>
    <xdr:pic>
      <xdr:nvPicPr>
        <xdr:cNvPr id="23" name="Obrázek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9"/>
        <a:stretch/>
      </xdr:blipFill>
      <xdr:spPr>
        <a:xfrm>
          <a:off x="9144000" y="1704975"/>
          <a:ext cx="1295399" cy="1047750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25</xdr:row>
      <xdr:rowOff>133350</xdr:rowOff>
    </xdr:to>
    <xdr:pic>
      <xdr:nvPicPr>
        <xdr:cNvPr id="25" name="Obrázek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362325"/>
          <a:ext cx="1552575" cy="10572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31</xdr:row>
      <xdr:rowOff>47626</xdr:rowOff>
    </xdr:from>
    <xdr:to>
      <xdr:col>24</xdr:col>
      <xdr:colOff>47625</xdr:colOff>
      <xdr:row>39</xdr:row>
      <xdr:rowOff>123826</xdr:rowOff>
    </xdr:to>
    <xdr:pic>
      <xdr:nvPicPr>
        <xdr:cNvPr id="27" name="Obrázek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248276"/>
          <a:ext cx="1714310" cy="129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54" name="Obrázek 53">
          <a:extLst>
            <a:ext uri="{FF2B5EF4-FFF2-40B4-BE49-F238E27FC236}">
              <a16:creationId xmlns="" xmlns:a16="http://schemas.microsoft.com/office/drawing/2014/main" id="{E5C26CB4-02B2-4140-8154-34D6F2FADB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26</xdr:row>
      <xdr:rowOff>85725</xdr:rowOff>
    </xdr:to>
    <xdr:pic>
      <xdr:nvPicPr>
        <xdr:cNvPr id="57" name="Obrázek 56">
          <a:extLst>
            <a:ext uri="{FF2B5EF4-FFF2-40B4-BE49-F238E27FC236}">
              <a16:creationId xmlns="" xmlns:a16="http://schemas.microsoft.com/office/drawing/2014/main" id="{7ECB0E06-2934-4646-AA75-A6A5D3FB52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16205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31</xdr:row>
      <xdr:rowOff>47626</xdr:rowOff>
    </xdr:from>
    <xdr:to>
      <xdr:col>24</xdr:col>
      <xdr:colOff>47625</xdr:colOff>
      <xdr:row>39</xdr:row>
      <xdr:rowOff>123826</xdr:rowOff>
    </xdr:to>
    <xdr:pic>
      <xdr:nvPicPr>
        <xdr:cNvPr id="59" name="Obrázek 58">
          <a:extLst>
            <a:ext uri="{FF2B5EF4-FFF2-40B4-BE49-F238E27FC236}">
              <a16:creationId xmlns="" xmlns:a16="http://schemas.microsoft.com/office/drawing/2014/main" id="{3559D5E7-F43A-4615-8140-6D59A64AE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114926"/>
          <a:ext cx="0" cy="129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70" name="Obrázek 69">
          <a:extLst>
            <a:ext uri="{FF2B5EF4-FFF2-40B4-BE49-F238E27FC236}">
              <a16:creationId xmlns="" xmlns:a16="http://schemas.microsoft.com/office/drawing/2014/main" id="{B37D53B0-37E7-445D-A298-034B186060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25</xdr:row>
      <xdr:rowOff>133350</xdr:rowOff>
    </xdr:to>
    <xdr:pic>
      <xdr:nvPicPr>
        <xdr:cNvPr id="71" name="Obrázek 70">
          <a:extLst>
            <a:ext uri="{FF2B5EF4-FFF2-40B4-BE49-F238E27FC236}">
              <a16:creationId xmlns="" xmlns:a16="http://schemas.microsoft.com/office/drawing/2014/main" id="{D0159A44-1E0D-4E6B-B7BC-0DDB5DB199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31</xdr:row>
      <xdr:rowOff>47626</xdr:rowOff>
    </xdr:from>
    <xdr:to>
      <xdr:col>24</xdr:col>
      <xdr:colOff>47625</xdr:colOff>
      <xdr:row>39</xdr:row>
      <xdr:rowOff>123826</xdr:rowOff>
    </xdr:to>
    <xdr:pic>
      <xdr:nvPicPr>
        <xdr:cNvPr id="72" name="Obrázek 71">
          <a:extLst>
            <a:ext uri="{FF2B5EF4-FFF2-40B4-BE49-F238E27FC236}">
              <a16:creationId xmlns="" xmlns:a16="http://schemas.microsoft.com/office/drawing/2014/main" id="{2BD7E2D7-F0D1-401D-A1A5-BF3451B7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114926"/>
          <a:ext cx="0" cy="129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81" name="Obrázek 80">
          <a:extLst>
            <a:ext uri="{FF2B5EF4-FFF2-40B4-BE49-F238E27FC236}">
              <a16:creationId xmlns="" xmlns:a16="http://schemas.microsoft.com/office/drawing/2014/main" id="{6AA73627-158D-4C40-A88F-7BA95B5DF3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25</xdr:row>
      <xdr:rowOff>133350</xdr:rowOff>
    </xdr:to>
    <xdr:pic>
      <xdr:nvPicPr>
        <xdr:cNvPr id="82" name="Obrázek 81">
          <a:extLst>
            <a:ext uri="{FF2B5EF4-FFF2-40B4-BE49-F238E27FC236}">
              <a16:creationId xmlns="" xmlns:a16="http://schemas.microsoft.com/office/drawing/2014/main" id="{66160388-3AB9-4DB8-AB68-1D76C8C8F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31</xdr:row>
      <xdr:rowOff>47626</xdr:rowOff>
    </xdr:from>
    <xdr:to>
      <xdr:col>24</xdr:col>
      <xdr:colOff>47625</xdr:colOff>
      <xdr:row>39</xdr:row>
      <xdr:rowOff>123826</xdr:rowOff>
    </xdr:to>
    <xdr:pic>
      <xdr:nvPicPr>
        <xdr:cNvPr id="83" name="Obrázek 82">
          <a:extLst>
            <a:ext uri="{FF2B5EF4-FFF2-40B4-BE49-F238E27FC236}">
              <a16:creationId xmlns="" xmlns:a16="http://schemas.microsoft.com/office/drawing/2014/main" id="{451F4117-DDB9-413F-BB72-25E8DF8A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114926"/>
          <a:ext cx="0" cy="129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99" name="Obrázek 98">
          <a:extLst>
            <a:ext uri="{FF2B5EF4-FFF2-40B4-BE49-F238E27FC236}">
              <a16:creationId xmlns="" xmlns:a16="http://schemas.microsoft.com/office/drawing/2014/main" id="{8FBCC70A-76F5-4546-85A8-E4A8445DD5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26</xdr:row>
      <xdr:rowOff>85725</xdr:rowOff>
    </xdr:to>
    <xdr:pic>
      <xdr:nvPicPr>
        <xdr:cNvPr id="102" name="Obrázek 101">
          <a:extLst>
            <a:ext uri="{FF2B5EF4-FFF2-40B4-BE49-F238E27FC236}">
              <a16:creationId xmlns="" xmlns:a16="http://schemas.microsoft.com/office/drawing/2014/main" id="{E69FDFBE-24E3-480B-9EDA-0514C74135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16205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109" name="Obrázek 108">
          <a:extLst>
            <a:ext uri="{FF2B5EF4-FFF2-40B4-BE49-F238E27FC236}">
              <a16:creationId xmlns="" xmlns:a16="http://schemas.microsoft.com/office/drawing/2014/main" id="{3152ACDE-87AB-4D25-BCC7-18B16C1996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25</xdr:row>
      <xdr:rowOff>133350</xdr:rowOff>
    </xdr:to>
    <xdr:pic>
      <xdr:nvPicPr>
        <xdr:cNvPr id="110" name="Obrázek 109">
          <a:extLst>
            <a:ext uri="{FF2B5EF4-FFF2-40B4-BE49-F238E27FC236}">
              <a16:creationId xmlns="" xmlns:a16="http://schemas.microsoft.com/office/drawing/2014/main" id="{F4A2D4A9-1A70-48F5-962A-A627F181E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10</xdr:row>
      <xdr:rowOff>9524</xdr:rowOff>
    </xdr:from>
    <xdr:to>
      <xdr:col>24</xdr:col>
      <xdr:colOff>47625</xdr:colOff>
      <xdr:row>16</xdr:row>
      <xdr:rowOff>152399</xdr:rowOff>
    </xdr:to>
    <xdr:pic>
      <xdr:nvPicPr>
        <xdr:cNvPr id="116" name="Obrázek 115">
          <a:extLst>
            <a:ext uri="{FF2B5EF4-FFF2-40B4-BE49-F238E27FC236}">
              <a16:creationId xmlns="" xmlns:a16="http://schemas.microsoft.com/office/drawing/2014/main" id="{EBF41871-6D38-4DB2-91E6-BB3F0B72AB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6859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390525</xdr:colOff>
      <xdr:row>18</xdr:row>
      <xdr:rowOff>142875</xdr:rowOff>
    </xdr:from>
    <xdr:to>
      <xdr:col>25</xdr:col>
      <xdr:colOff>390525</xdr:colOff>
      <xdr:row>25</xdr:row>
      <xdr:rowOff>133350</xdr:rowOff>
    </xdr:to>
    <xdr:pic>
      <xdr:nvPicPr>
        <xdr:cNvPr id="117" name="Obrázek 116">
          <a:extLst>
            <a:ext uri="{FF2B5EF4-FFF2-40B4-BE49-F238E27FC236}">
              <a16:creationId xmlns="" xmlns:a16="http://schemas.microsoft.com/office/drawing/2014/main" id="{47A05787-13B5-4714-B6BD-5AA11EC864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038475"/>
          <a:ext cx="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66675</xdr:rowOff>
    </xdr:from>
    <xdr:to>
      <xdr:col>8</xdr:col>
      <xdr:colOff>57150</xdr:colOff>
      <xdr:row>2</xdr:row>
      <xdr:rowOff>76200</xdr:rowOff>
    </xdr:to>
    <xdr:pic>
      <xdr:nvPicPr>
        <xdr:cNvPr id="2" name="Obrázek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11</xdr:row>
          <xdr:rowOff>9525</xdr:rowOff>
        </xdr:from>
        <xdr:to>
          <xdr:col>19</xdr:col>
          <xdr:colOff>628650</xdr:colOff>
          <xdr:row>19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20</xdr:col>
      <xdr:colOff>47625</xdr:colOff>
      <xdr:row>10</xdr:row>
      <xdr:rowOff>9524</xdr:rowOff>
    </xdr:from>
    <xdr:to>
      <xdr:col>22</xdr:col>
      <xdr:colOff>0</xdr:colOff>
      <xdr:row>16</xdr:row>
      <xdr:rowOff>152399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19925" y="1838324"/>
          <a:ext cx="1314450" cy="1057275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85726</xdr:colOff>
      <xdr:row>10</xdr:row>
      <xdr:rowOff>28575</xdr:rowOff>
    </xdr:from>
    <xdr:to>
      <xdr:col>25</xdr:col>
      <xdr:colOff>1</xdr:colOff>
      <xdr:row>17</xdr:row>
      <xdr:rowOff>9525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9"/>
        <a:stretch/>
      </xdr:blipFill>
      <xdr:spPr>
        <a:xfrm>
          <a:off x="9144001" y="1857375"/>
          <a:ext cx="1266825" cy="1047750"/>
        </a:xfrm>
        <a:prstGeom prst="rect">
          <a:avLst/>
        </a:prstGeom>
      </xdr:spPr>
    </xdr:pic>
    <xdr:clientData/>
  </xdr:twoCellAnchor>
  <xdr:twoCellAnchor editAs="oneCell">
    <xdr:from>
      <xdr:col>26</xdr:col>
      <xdr:colOff>95251</xdr:colOff>
      <xdr:row>10</xdr:row>
      <xdr:rowOff>9524</xdr:rowOff>
    </xdr:from>
    <xdr:to>
      <xdr:col>28</xdr:col>
      <xdr:colOff>1</xdr:colOff>
      <xdr:row>16</xdr:row>
      <xdr:rowOff>130725</xdr:rowOff>
    </xdr:to>
    <xdr:pic>
      <xdr:nvPicPr>
        <xdr:cNvPr id="15" name="Obrázek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28"/>
        <a:stretch/>
      </xdr:blipFill>
      <xdr:spPr>
        <a:xfrm>
          <a:off x="11239501" y="1838324"/>
          <a:ext cx="1266825" cy="1035601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23</xdr:col>
      <xdr:colOff>628650</xdr:colOff>
      <xdr:row>25</xdr:row>
      <xdr:rowOff>95250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58150" y="3190875"/>
          <a:ext cx="1628775" cy="1057275"/>
        </a:xfrm>
        <a:prstGeom prst="rect">
          <a:avLst/>
        </a:prstGeom>
      </xdr:spPr>
    </xdr:pic>
    <xdr:clientData/>
  </xdr:twoCellAnchor>
  <xdr:twoCellAnchor editAs="oneCell">
    <xdr:from>
      <xdr:col>25</xdr:col>
      <xdr:colOff>400051</xdr:colOff>
      <xdr:row>18</xdr:row>
      <xdr:rowOff>142875</xdr:rowOff>
    </xdr:from>
    <xdr:to>
      <xdr:col>27</xdr:col>
      <xdr:colOff>638175</xdr:colOff>
      <xdr:row>26</xdr:row>
      <xdr:rowOff>9525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87" b="11888"/>
        <a:stretch/>
      </xdr:blipFill>
      <xdr:spPr>
        <a:xfrm>
          <a:off x="10848976" y="3190875"/>
          <a:ext cx="1628774" cy="107632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22</xdr:col>
      <xdr:colOff>447485</xdr:colOff>
      <xdr:row>39</xdr:row>
      <xdr:rowOff>123826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076826"/>
          <a:ext cx="1790510" cy="1295400"/>
        </a:xfrm>
        <a:prstGeom prst="rect">
          <a:avLst/>
        </a:prstGeom>
      </xdr:spPr>
    </xdr:pic>
    <xdr:clientData/>
  </xdr:twoCellAnchor>
  <xdr:twoCellAnchor editAs="oneCell">
    <xdr:from>
      <xdr:col>23</xdr:col>
      <xdr:colOff>514350</xdr:colOff>
      <xdr:row>31</xdr:row>
      <xdr:rowOff>57150</xdr:rowOff>
    </xdr:from>
    <xdr:to>
      <xdr:col>26</xdr:col>
      <xdr:colOff>266601</xdr:colOff>
      <xdr:row>39</xdr:row>
      <xdr:rowOff>133350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5086350"/>
          <a:ext cx="1838226" cy="12954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104775</xdr:colOff>
      <xdr:row>31</xdr:row>
      <xdr:rowOff>38099</xdr:rowOff>
    </xdr:from>
    <xdr:to>
      <xdr:col>29</xdr:col>
      <xdr:colOff>504821</xdr:colOff>
      <xdr:row>39</xdr:row>
      <xdr:rowOff>104775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5067299"/>
          <a:ext cx="1790696" cy="1285876"/>
        </a:xfrm>
        <a:prstGeom prst="rect">
          <a:avLst/>
        </a:prstGeom>
      </xdr:spPr>
    </xdr:pic>
    <xdr:clientData/>
  </xdr:twoCellAnchor>
  <xdr:oneCellAnchor>
    <xdr:from>
      <xdr:col>21</xdr:col>
      <xdr:colOff>304800</xdr:colOff>
      <xdr:row>0</xdr:row>
      <xdr:rowOff>66675</xdr:rowOff>
    </xdr:from>
    <xdr:ext cx="2381250" cy="390525"/>
    <xdr:pic>
      <xdr:nvPicPr>
        <xdr:cNvPr id="21" name="Obrázek 5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20</xdr:col>
      <xdr:colOff>47625</xdr:colOff>
      <xdr:row>10</xdr:row>
      <xdr:rowOff>9524</xdr:rowOff>
    </xdr:from>
    <xdr:to>
      <xdr:col>20</xdr:col>
      <xdr:colOff>47625</xdr:colOff>
      <xdr:row>16</xdr:row>
      <xdr:rowOff>152399</xdr:rowOff>
    </xdr:to>
    <xdr:pic>
      <xdr:nvPicPr>
        <xdr:cNvPr id="38" name="Obrázek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19925" y="18383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21</xdr:col>
      <xdr:colOff>390525</xdr:colOff>
      <xdr:row>25</xdr:row>
      <xdr:rowOff>95250</xdr:rowOff>
    </xdr:to>
    <xdr:pic>
      <xdr:nvPicPr>
        <xdr:cNvPr id="41" name="Obrázek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58150" y="3190875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20</xdr:col>
      <xdr:colOff>47625</xdr:colOff>
      <xdr:row>39</xdr:row>
      <xdr:rowOff>123826</xdr:rowOff>
    </xdr:to>
    <xdr:pic>
      <xdr:nvPicPr>
        <xdr:cNvPr id="43" name="Obrázek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076826"/>
          <a:ext cx="0" cy="1295400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10</xdr:row>
      <xdr:rowOff>9524</xdr:rowOff>
    </xdr:from>
    <xdr:to>
      <xdr:col>20</xdr:col>
      <xdr:colOff>47625</xdr:colOff>
      <xdr:row>16</xdr:row>
      <xdr:rowOff>152399</xdr:rowOff>
    </xdr:to>
    <xdr:pic>
      <xdr:nvPicPr>
        <xdr:cNvPr id="54" name="Obrázek 53">
          <a:extLst>
            <a:ext uri="{FF2B5EF4-FFF2-40B4-BE49-F238E27FC236}">
              <a16:creationId xmlns="" xmlns:a16="http://schemas.microsoft.com/office/drawing/2014/main" id="{9A7955CA-5691-48E0-907D-CDDF2F6149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866899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21</xdr:col>
      <xdr:colOff>390525</xdr:colOff>
      <xdr:row>24</xdr:row>
      <xdr:rowOff>142875</xdr:rowOff>
    </xdr:to>
    <xdr:pic>
      <xdr:nvPicPr>
        <xdr:cNvPr id="55" name="Obrázek 54">
          <a:extLst>
            <a:ext uri="{FF2B5EF4-FFF2-40B4-BE49-F238E27FC236}">
              <a16:creationId xmlns="" xmlns:a16="http://schemas.microsoft.com/office/drawing/2014/main" id="{D21C314D-A0F4-4BF8-9A08-F6734278A1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219450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20</xdr:col>
      <xdr:colOff>47625</xdr:colOff>
      <xdr:row>39</xdr:row>
      <xdr:rowOff>123826</xdr:rowOff>
    </xdr:to>
    <xdr:pic>
      <xdr:nvPicPr>
        <xdr:cNvPr id="56" name="Obrázek 55">
          <a:extLst>
            <a:ext uri="{FF2B5EF4-FFF2-40B4-BE49-F238E27FC236}">
              <a16:creationId xmlns="" xmlns:a16="http://schemas.microsoft.com/office/drawing/2014/main" id="{B980EBB6-267B-44A7-8D6B-5EE41281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105401"/>
          <a:ext cx="0" cy="1295400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10</xdr:row>
      <xdr:rowOff>9524</xdr:rowOff>
    </xdr:from>
    <xdr:to>
      <xdr:col>20</xdr:col>
      <xdr:colOff>47625</xdr:colOff>
      <xdr:row>16</xdr:row>
      <xdr:rowOff>152399</xdr:rowOff>
    </xdr:to>
    <xdr:pic>
      <xdr:nvPicPr>
        <xdr:cNvPr id="65" name="Obrázek 64">
          <a:extLst>
            <a:ext uri="{FF2B5EF4-FFF2-40B4-BE49-F238E27FC236}">
              <a16:creationId xmlns="" xmlns:a16="http://schemas.microsoft.com/office/drawing/2014/main" id="{915FF50D-334E-4C65-95AC-F77B5C0DE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866899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21</xdr:col>
      <xdr:colOff>390525</xdr:colOff>
      <xdr:row>24</xdr:row>
      <xdr:rowOff>142875</xdr:rowOff>
    </xdr:to>
    <xdr:pic>
      <xdr:nvPicPr>
        <xdr:cNvPr id="66" name="Obrázek 65">
          <a:extLst>
            <a:ext uri="{FF2B5EF4-FFF2-40B4-BE49-F238E27FC236}">
              <a16:creationId xmlns="" xmlns:a16="http://schemas.microsoft.com/office/drawing/2014/main" id="{C59FE7D1-108A-4315-BD0C-3C3F895A92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219450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20</xdr:col>
      <xdr:colOff>47625</xdr:colOff>
      <xdr:row>39</xdr:row>
      <xdr:rowOff>123826</xdr:rowOff>
    </xdr:to>
    <xdr:pic>
      <xdr:nvPicPr>
        <xdr:cNvPr id="67" name="Obrázek 66">
          <a:extLst>
            <a:ext uri="{FF2B5EF4-FFF2-40B4-BE49-F238E27FC236}">
              <a16:creationId xmlns="" xmlns:a16="http://schemas.microsoft.com/office/drawing/2014/main" id="{3D2BB6D5-AE76-49EB-B07A-D9C305F3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105401"/>
          <a:ext cx="0" cy="129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66675</xdr:rowOff>
    </xdr:from>
    <xdr:to>
      <xdr:col>8</xdr:col>
      <xdr:colOff>57150</xdr:colOff>
      <xdr:row>2</xdr:row>
      <xdr:rowOff>57150</xdr:rowOff>
    </xdr:to>
    <xdr:pic>
      <xdr:nvPicPr>
        <xdr:cNvPr id="4" name="Obrázek 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9525</xdr:rowOff>
        </xdr:from>
        <xdr:to>
          <xdr:col>19</xdr:col>
          <xdr:colOff>628650</xdr:colOff>
          <xdr:row>19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20</xdr:col>
      <xdr:colOff>47625</xdr:colOff>
      <xdr:row>10</xdr:row>
      <xdr:rowOff>9524</xdr:rowOff>
    </xdr:from>
    <xdr:to>
      <xdr:col>22</xdr:col>
      <xdr:colOff>0</xdr:colOff>
      <xdr:row>16</xdr:row>
      <xdr:rowOff>152399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29450" y="1838324"/>
          <a:ext cx="1266825" cy="1057275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85726</xdr:colOff>
      <xdr:row>10</xdr:row>
      <xdr:rowOff>28575</xdr:rowOff>
    </xdr:from>
    <xdr:to>
      <xdr:col>25</xdr:col>
      <xdr:colOff>1</xdr:colOff>
      <xdr:row>17</xdr:row>
      <xdr:rowOff>9525</xdr:rowOff>
    </xdr:to>
    <xdr:pic>
      <xdr:nvPicPr>
        <xdr:cNvPr id="15" name="Obrázek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9"/>
        <a:stretch/>
      </xdr:blipFill>
      <xdr:spPr>
        <a:xfrm>
          <a:off x="9039226" y="1857375"/>
          <a:ext cx="1228725" cy="1047750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76201</xdr:colOff>
      <xdr:row>9</xdr:row>
      <xdr:rowOff>142874</xdr:rowOff>
    </xdr:from>
    <xdr:to>
      <xdr:col>27</xdr:col>
      <xdr:colOff>638176</xdr:colOff>
      <xdr:row>16</xdr:row>
      <xdr:rowOff>111675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28"/>
        <a:stretch/>
      </xdr:blipFill>
      <xdr:spPr>
        <a:xfrm>
          <a:off x="11001376" y="1847849"/>
          <a:ext cx="1219200" cy="1035601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23</xdr:col>
      <xdr:colOff>628650</xdr:colOff>
      <xdr:row>25</xdr:row>
      <xdr:rowOff>133350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29575" y="3228975"/>
          <a:ext cx="1552575" cy="1162050"/>
        </a:xfrm>
        <a:prstGeom prst="rect">
          <a:avLst/>
        </a:prstGeom>
      </xdr:spPr>
    </xdr:pic>
    <xdr:clientData/>
  </xdr:twoCellAnchor>
  <xdr:twoCellAnchor editAs="oneCell">
    <xdr:from>
      <xdr:col>25</xdr:col>
      <xdr:colOff>409576</xdr:colOff>
      <xdr:row>18</xdr:row>
      <xdr:rowOff>142875</xdr:rowOff>
    </xdr:from>
    <xdr:to>
      <xdr:col>27</xdr:col>
      <xdr:colOff>647700</xdr:colOff>
      <xdr:row>26</xdr:row>
      <xdr:rowOff>0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87" b="11888"/>
        <a:stretch/>
      </xdr:blipFill>
      <xdr:spPr>
        <a:xfrm>
          <a:off x="10677526" y="3219450"/>
          <a:ext cx="1552574" cy="107632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22</xdr:col>
      <xdr:colOff>447485</xdr:colOff>
      <xdr:row>39</xdr:row>
      <xdr:rowOff>123826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5267326"/>
          <a:ext cx="1714310" cy="1295400"/>
        </a:xfrm>
        <a:prstGeom prst="rect">
          <a:avLst/>
        </a:prstGeom>
      </xdr:spPr>
    </xdr:pic>
    <xdr:clientData/>
  </xdr:twoCellAnchor>
  <xdr:twoCellAnchor editAs="oneCell">
    <xdr:from>
      <xdr:col>23</xdr:col>
      <xdr:colOff>514350</xdr:colOff>
      <xdr:row>31</xdr:row>
      <xdr:rowOff>57150</xdr:rowOff>
    </xdr:from>
    <xdr:to>
      <xdr:col>26</xdr:col>
      <xdr:colOff>266601</xdr:colOff>
      <xdr:row>39</xdr:row>
      <xdr:rowOff>133350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5276850"/>
          <a:ext cx="1723926" cy="12954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104775</xdr:colOff>
      <xdr:row>31</xdr:row>
      <xdr:rowOff>38099</xdr:rowOff>
    </xdr:from>
    <xdr:to>
      <xdr:col>29</xdr:col>
      <xdr:colOff>504821</xdr:colOff>
      <xdr:row>39</xdr:row>
      <xdr:rowOff>104775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175" y="5257799"/>
          <a:ext cx="1714496" cy="1285876"/>
        </a:xfrm>
        <a:prstGeom prst="rect">
          <a:avLst/>
        </a:prstGeom>
      </xdr:spPr>
    </xdr:pic>
    <xdr:clientData/>
  </xdr:twoCellAnchor>
  <xdr:oneCellAnchor>
    <xdr:from>
      <xdr:col>21</xdr:col>
      <xdr:colOff>304800</xdr:colOff>
      <xdr:row>0</xdr:row>
      <xdr:rowOff>66675</xdr:rowOff>
    </xdr:from>
    <xdr:ext cx="2381250" cy="390525"/>
    <xdr:pic>
      <xdr:nvPicPr>
        <xdr:cNvPr id="22" name="Obrázek 5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66675"/>
          <a:ext cx="2381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20</xdr:col>
      <xdr:colOff>47625</xdr:colOff>
      <xdr:row>10</xdr:row>
      <xdr:rowOff>9524</xdr:rowOff>
    </xdr:from>
    <xdr:to>
      <xdr:col>20</xdr:col>
      <xdr:colOff>47625</xdr:colOff>
      <xdr:row>16</xdr:row>
      <xdr:rowOff>152399</xdr:rowOff>
    </xdr:to>
    <xdr:pic>
      <xdr:nvPicPr>
        <xdr:cNvPr id="30" name="Obrázek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/>
        <a:stretch/>
      </xdr:blipFill>
      <xdr:spPr>
        <a:xfrm>
          <a:off x="7019925" y="1838324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390525</xdr:colOff>
      <xdr:row>18</xdr:row>
      <xdr:rowOff>142875</xdr:rowOff>
    </xdr:from>
    <xdr:to>
      <xdr:col>21</xdr:col>
      <xdr:colOff>390525</xdr:colOff>
      <xdr:row>25</xdr:row>
      <xdr:rowOff>133350</xdr:rowOff>
    </xdr:to>
    <xdr:pic>
      <xdr:nvPicPr>
        <xdr:cNvPr id="33" name="Obrázek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1333"/>
        <a:stretch/>
      </xdr:blipFill>
      <xdr:spPr>
        <a:xfrm>
          <a:off x="8058150" y="3190875"/>
          <a:ext cx="0" cy="105727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31</xdr:row>
      <xdr:rowOff>47626</xdr:rowOff>
    </xdr:from>
    <xdr:to>
      <xdr:col>20</xdr:col>
      <xdr:colOff>47625</xdr:colOff>
      <xdr:row>39</xdr:row>
      <xdr:rowOff>123826</xdr:rowOff>
    </xdr:to>
    <xdr:pic>
      <xdr:nvPicPr>
        <xdr:cNvPr id="35" name="Obrázek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076826"/>
          <a:ext cx="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mailto:objednavky@dmsalfa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objednavky@dmsalfa.cz" TargetMode="External"/><Relationship Id="rId1" Type="http://schemas.openxmlformats.org/officeDocument/2006/relationships/hyperlink" Target="http://www.dmsalf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msalfa.cz/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hyperlink" Target="mailto:objednavky@dmsalfa.cz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objednavky@dmsalfa.cz" TargetMode="External"/><Relationship Id="rId1" Type="http://schemas.openxmlformats.org/officeDocument/2006/relationships/hyperlink" Target="http://www.dmsalfa.cz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msalfa.cz/" TargetMode="Externa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hyperlink" Target="mailto:objednavky@dmsalfa.cz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dmsalfa.cz/" TargetMode="External"/><Relationship Id="rId1" Type="http://schemas.openxmlformats.org/officeDocument/2006/relationships/hyperlink" Target="mailto:objednavky@dmsalfa.cz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dmsalfa.cz/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3"/>
  <sheetViews>
    <sheetView tabSelected="1" view="pageLayout" zoomScaleNormal="100" zoomScaleSheetLayoutView="70" workbookViewId="0">
      <selection activeCell="G18" sqref="G18"/>
    </sheetView>
  </sheetViews>
  <sheetFormatPr defaultRowHeight="15" x14ac:dyDescent="0.25"/>
  <cols>
    <col min="1" max="1" width="9.140625" style="5" customWidth="1"/>
    <col min="2" max="2" width="0" style="5" hidden="1" customWidth="1"/>
    <col min="3" max="3" width="2.5703125" style="5" hidden="1" customWidth="1"/>
    <col min="4" max="4" width="6.42578125" style="5" hidden="1" customWidth="1"/>
    <col min="5" max="8" width="9.140625" style="5" customWidth="1"/>
    <col min="9" max="9" width="12.140625" style="5" customWidth="1"/>
    <col min="10" max="11" width="9.140625" style="5" customWidth="1"/>
    <col min="12" max="18" width="0" style="5" hidden="1" customWidth="1"/>
    <col min="19" max="19" width="10.28515625" style="5" customWidth="1"/>
    <col min="20" max="20" width="10.7109375" style="5" customWidth="1"/>
    <col min="21" max="24" width="0" style="5" hidden="1" customWidth="1"/>
    <col min="25" max="38" width="9.7109375" style="5" customWidth="1"/>
    <col min="39" max="16384" width="9.140625" style="5"/>
  </cols>
  <sheetData>
    <row r="1" spans="1:34" ht="15" customHeight="1" thickTop="1" thickBot="1" x14ac:dyDescent="0.3">
      <c r="A1" s="101"/>
      <c r="B1" s="102"/>
      <c r="C1" s="102"/>
      <c r="D1" s="102"/>
      <c r="E1" s="102"/>
      <c r="F1" s="102"/>
      <c r="G1" s="102"/>
      <c r="H1" s="102"/>
      <c r="I1" s="102"/>
      <c r="J1" s="326"/>
      <c r="K1" s="327"/>
      <c r="L1" s="327"/>
      <c r="M1" s="327"/>
      <c r="N1" s="327"/>
      <c r="O1" s="327"/>
      <c r="P1" s="327"/>
      <c r="Q1" s="327"/>
      <c r="R1" s="327"/>
      <c r="S1" s="327"/>
      <c r="T1" s="328"/>
      <c r="U1" s="4"/>
      <c r="V1" s="4"/>
      <c r="W1" s="4"/>
      <c r="X1" s="4"/>
      <c r="Y1" s="101"/>
      <c r="Z1" s="102"/>
      <c r="AA1" s="102"/>
      <c r="AB1" s="102"/>
      <c r="AC1" s="102"/>
      <c r="AD1" s="102"/>
      <c r="AE1" s="248"/>
      <c r="AF1" s="248"/>
      <c r="AG1" s="248"/>
      <c r="AH1" s="249"/>
    </row>
    <row r="2" spans="1:34" ht="15" customHeight="1" thickBot="1" x14ac:dyDescent="0.3">
      <c r="A2" s="103"/>
      <c r="B2" s="6"/>
      <c r="C2" s="6"/>
      <c r="D2" s="6"/>
      <c r="E2" s="6"/>
      <c r="F2" s="6"/>
      <c r="G2" s="6"/>
      <c r="H2" s="6"/>
      <c r="I2" s="6"/>
      <c r="J2" s="329"/>
      <c r="K2" s="330"/>
      <c r="L2" s="330"/>
      <c r="M2" s="330"/>
      <c r="N2" s="330"/>
      <c r="O2" s="330"/>
      <c r="P2" s="330"/>
      <c r="Q2" s="330"/>
      <c r="R2" s="330"/>
      <c r="S2" s="330"/>
      <c r="T2" s="331"/>
      <c r="U2" s="4"/>
      <c r="V2" s="4"/>
      <c r="W2" s="4"/>
      <c r="X2" s="4"/>
      <c r="Y2" s="103"/>
      <c r="Z2" s="6"/>
      <c r="AA2" s="6"/>
      <c r="AB2" s="6"/>
      <c r="AC2" s="6"/>
      <c r="AD2" s="6"/>
      <c r="AE2" s="250"/>
      <c r="AF2" s="250"/>
      <c r="AG2" s="250"/>
      <c r="AH2" s="251"/>
    </row>
    <row r="3" spans="1:34" ht="15" customHeight="1" thickBot="1" x14ac:dyDescent="0.3">
      <c r="A3" s="103"/>
      <c r="B3" s="6"/>
      <c r="C3" s="6"/>
      <c r="D3" s="6"/>
      <c r="E3" s="6"/>
      <c r="F3" s="6"/>
      <c r="G3" s="6"/>
      <c r="H3" s="6"/>
      <c r="I3" s="6"/>
      <c r="J3" s="332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4"/>
      <c r="V3" s="4"/>
      <c r="W3" s="4"/>
      <c r="X3" s="4"/>
      <c r="Y3" s="103"/>
      <c r="Z3" s="6"/>
      <c r="AA3" s="6"/>
      <c r="AB3" s="6"/>
      <c r="AC3" s="6"/>
      <c r="AD3" s="6"/>
      <c r="AE3" s="250"/>
      <c r="AF3" s="250"/>
      <c r="AG3" s="250"/>
      <c r="AH3" s="251"/>
    </row>
    <row r="4" spans="1:34" ht="15" customHeight="1" thickBot="1" x14ac:dyDescent="0.3">
      <c r="A4" s="302" t="s">
        <v>121</v>
      </c>
      <c r="B4" s="303"/>
      <c r="C4" s="303"/>
      <c r="D4" s="303"/>
      <c r="E4" s="303"/>
      <c r="F4" s="303"/>
      <c r="G4" s="303"/>
      <c r="H4" s="303"/>
      <c r="I4" s="304"/>
      <c r="J4" s="70"/>
      <c r="K4" s="71"/>
      <c r="L4" s="48"/>
      <c r="M4" s="48"/>
      <c r="N4" s="48"/>
      <c r="O4" s="72"/>
      <c r="P4" s="73"/>
      <c r="Q4" s="6"/>
      <c r="R4" s="6"/>
      <c r="S4" s="70"/>
      <c r="T4" s="104"/>
      <c r="U4" s="4"/>
      <c r="V4" s="4"/>
      <c r="W4" s="4"/>
      <c r="X4" s="4"/>
      <c r="Y4" s="114" t="s">
        <v>150</v>
      </c>
      <c r="Z4" s="6"/>
      <c r="AA4" s="6"/>
      <c r="AB4" s="6"/>
      <c r="AC4" s="6"/>
      <c r="AD4" s="6"/>
      <c r="AE4" s="252"/>
      <c r="AF4" s="252"/>
      <c r="AG4" s="250"/>
      <c r="AH4" s="251"/>
    </row>
    <row r="5" spans="1:34" ht="12" customHeight="1" thickBot="1" x14ac:dyDescent="0.3">
      <c r="A5" s="105" t="s">
        <v>122</v>
      </c>
      <c r="B5" s="6"/>
      <c r="C5" s="6"/>
      <c r="D5" s="6"/>
      <c r="E5" s="6"/>
      <c r="F5" s="6"/>
      <c r="G5" s="7"/>
      <c r="H5" s="6"/>
      <c r="I5" s="8" t="s">
        <v>117</v>
      </c>
      <c r="J5" s="7"/>
      <c r="K5" s="8" t="s">
        <v>123</v>
      </c>
      <c r="L5" s="9"/>
      <c r="M5" s="9"/>
      <c r="N5" s="9"/>
      <c r="O5" s="10"/>
      <c r="P5" s="69"/>
      <c r="Q5" s="6"/>
      <c r="R5" s="6"/>
      <c r="S5" s="6"/>
      <c r="T5" s="106"/>
      <c r="U5" s="4"/>
      <c r="V5" s="4"/>
      <c r="W5" s="4"/>
      <c r="X5" s="4"/>
      <c r="Y5" s="105" t="s">
        <v>0</v>
      </c>
      <c r="Z5" s="11" t="s">
        <v>97</v>
      </c>
      <c r="AA5" s="6"/>
      <c r="AB5" s="6"/>
      <c r="AC5" s="7"/>
      <c r="AD5" s="12" t="s">
        <v>117</v>
      </c>
      <c r="AE5" s="12"/>
      <c r="AF5" s="13" t="s">
        <v>3</v>
      </c>
      <c r="AG5" s="13" t="s">
        <v>2</v>
      </c>
      <c r="AH5" s="115"/>
    </row>
    <row r="6" spans="1:34" ht="12" customHeight="1" thickBot="1" x14ac:dyDescent="0.3">
      <c r="A6" s="107" t="s">
        <v>5</v>
      </c>
      <c r="B6" s="6"/>
      <c r="C6" s="6"/>
      <c r="D6" s="14"/>
      <c r="E6" s="13"/>
      <c r="F6" s="15"/>
      <c r="G6" s="6"/>
      <c r="H6" s="16"/>
      <c r="I6" s="6"/>
      <c r="J6" s="17" t="s">
        <v>4</v>
      </c>
      <c r="K6" s="18"/>
      <c r="L6" s="19"/>
      <c r="M6" s="20"/>
      <c r="N6" s="20"/>
      <c r="O6" s="20"/>
      <c r="P6" s="21"/>
      <c r="Q6" s="6"/>
      <c r="R6" s="6"/>
      <c r="S6" s="18" t="s">
        <v>1</v>
      </c>
      <c r="T6" s="106"/>
      <c r="U6" s="4"/>
      <c r="V6" s="4"/>
      <c r="W6" s="4"/>
      <c r="X6" s="4"/>
      <c r="Y6" s="116" t="s">
        <v>5</v>
      </c>
      <c r="Z6" s="22"/>
      <c r="AA6" s="22"/>
      <c r="AB6" s="23"/>
      <c r="AC6" s="24"/>
      <c r="AD6" s="24"/>
      <c r="AE6" s="25" t="s">
        <v>4</v>
      </c>
      <c r="AF6" s="24"/>
      <c r="AG6" s="26" t="s">
        <v>1</v>
      </c>
      <c r="AH6" s="117"/>
    </row>
    <row r="7" spans="1:34" ht="12" customHeight="1" thickBot="1" x14ac:dyDescent="0.3">
      <c r="A7" s="108" t="s">
        <v>6</v>
      </c>
      <c r="B7" s="47"/>
      <c r="C7" s="47"/>
      <c r="D7" s="47"/>
      <c r="E7" s="355"/>
      <c r="F7" s="355"/>
      <c r="G7" s="355"/>
      <c r="H7" s="356"/>
      <c r="I7" s="74" t="s">
        <v>7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8"/>
      <c r="U7" s="4"/>
      <c r="V7" s="4"/>
      <c r="W7" s="4"/>
      <c r="X7" s="4"/>
      <c r="Y7" s="253" t="s">
        <v>104</v>
      </c>
      <c r="Z7" s="254"/>
      <c r="AA7" s="254"/>
      <c r="AB7" s="254"/>
      <c r="AC7" s="254"/>
      <c r="AD7" s="254"/>
      <c r="AE7" s="254"/>
      <c r="AF7" s="254"/>
      <c r="AG7" s="254"/>
      <c r="AH7" s="255"/>
    </row>
    <row r="8" spans="1:34" ht="12" customHeight="1" thickBot="1" x14ac:dyDescent="0.3">
      <c r="A8" s="343"/>
      <c r="B8" s="344"/>
      <c r="C8" s="344"/>
      <c r="D8" s="344"/>
      <c r="E8" s="344"/>
      <c r="F8" s="344"/>
      <c r="G8" s="344"/>
      <c r="H8" s="344"/>
      <c r="I8" s="75" t="s">
        <v>8</v>
      </c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Y8" s="119" t="s">
        <v>96</v>
      </c>
      <c r="Z8" s="79"/>
      <c r="AA8" s="79"/>
      <c r="AB8" s="79"/>
      <c r="AC8" s="155"/>
      <c r="AD8" s="78" t="s">
        <v>95</v>
      </c>
      <c r="AE8" s="79"/>
      <c r="AF8" s="79"/>
      <c r="AG8" s="79"/>
      <c r="AH8" s="118"/>
    </row>
    <row r="9" spans="1:34" ht="12" customHeight="1" thickBot="1" x14ac:dyDescent="0.3">
      <c r="A9" s="343"/>
      <c r="B9" s="344"/>
      <c r="C9" s="344"/>
      <c r="D9" s="344"/>
      <c r="E9" s="344"/>
      <c r="F9" s="344"/>
      <c r="G9" s="344"/>
      <c r="H9" s="344"/>
      <c r="I9" s="75" t="s">
        <v>9</v>
      </c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8"/>
      <c r="Y9" s="120"/>
      <c r="Z9" s="81"/>
      <c r="AA9" s="81"/>
      <c r="AB9" s="81"/>
      <c r="AC9" s="82"/>
      <c r="AD9" s="81"/>
      <c r="AE9" s="81"/>
      <c r="AF9" s="81"/>
      <c r="AG9" s="81"/>
      <c r="AH9" s="121"/>
    </row>
    <row r="10" spans="1:34" ht="12" customHeight="1" thickBot="1" x14ac:dyDescent="0.3">
      <c r="A10" s="343"/>
      <c r="B10" s="344"/>
      <c r="C10" s="344"/>
      <c r="D10" s="344"/>
      <c r="E10" s="344"/>
      <c r="F10" s="344"/>
      <c r="G10" s="344"/>
      <c r="H10" s="344"/>
      <c r="I10" s="75" t="s">
        <v>10</v>
      </c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8"/>
      <c r="Y10" s="256" t="s">
        <v>145</v>
      </c>
      <c r="Z10" s="257"/>
      <c r="AA10" s="257"/>
      <c r="AB10" s="257"/>
      <c r="AC10" s="257"/>
      <c r="AD10" s="257"/>
      <c r="AE10" s="257"/>
      <c r="AF10" s="257"/>
      <c r="AG10" s="83"/>
      <c r="AH10" s="122"/>
    </row>
    <row r="11" spans="1:34" ht="12" customHeight="1" thickBot="1" x14ac:dyDescent="0.3">
      <c r="A11" s="341"/>
      <c r="B11" s="342"/>
      <c r="C11" s="342"/>
      <c r="D11" s="342"/>
      <c r="E11" s="342"/>
      <c r="F11" s="342"/>
      <c r="G11" s="342"/>
      <c r="H11" s="342"/>
      <c r="I11" s="322" t="s">
        <v>11</v>
      </c>
      <c r="J11" s="323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Y11" s="123"/>
      <c r="Z11" s="83"/>
      <c r="AA11" s="84"/>
      <c r="AB11" s="83"/>
      <c r="AC11" s="83"/>
      <c r="AD11" s="84"/>
      <c r="AE11" s="85"/>
      <c r="AF11" s="83"/>
      <c r="AG11" s="84"/>
      <c r="AH11" s="122"/>
    </row>
    <row r="12" spans="1:34" ht="12" customHeight="1" thickBot="1" x14ac:dyDescent="0.3">
      <c r="A12" s="147" t="s">
        <v>12</v>
      </c>
      <c r="B12" s="148"/>
      <c r="C12" s="148"/>
      <c r="D12" s="148"/>
      <c r="E12" s="148"/>
      <c r="F12" s="361"/>
      <c r="G12" s="362"/>
      <c r="H12" s="399" t="s">
        <v>100</v>
      </c>
      <c r="I12" s="400"/>
      <c r="J12" s="401"/>
      <c r="K12" s="29"/>
      <c r="L12" s="29"/>
      <c r="M12" s="29"/>
      <c r="N12" s="29"/>
      <c r="O12" s="29"/>
      <c r="P12" s="29"/>
      <c r="Q12" s="29"/>
      <c r="R12" s="29"/>
      <c r="S12" s="29"/>
      <c r="T12" s="109"/>
      <c r="Y12" s="123"/>
      <c r="Z12" s="83"/>
      <c r="AA12" s="85"/>
      <c r="AB12" s="83"/>
      <c r="AC12" s="83"/>
      <c r="AD12" s="85"/>
      <c r="AE12" s="85"/>
      <c r="AF12" s="83"/>
      <c r="AG12" s="85"/>
      <c r="AH12" s="122"/>
    </row>
    <row r="13" spans="1:34" ht="12" customHeight="1" thickBot="1" x14ac:dyDescent="0.3">
      <c r="A13" s="149" t="s">
        <v>13</v>
      </c>
      <c r="B13" s="150"/>
      <c r="C13" s="150"/>
      <c r="D13" s="150"/>
      <c r="E13" s="150"/>
      <c r="F13" s="363"/>
      <c r="G13" s="364"/>
      <c r="H13" s="402"/>
      <c r="I13" s="403"/>
      <c r="J13" s="404"/>
      <c r="K13" s="29"/>
      <c r="L13" s="29"/>
      <c r="M13" s="29"/>
      <c r="N13" s="29"/>
      <c r="O13" s="29"/>
      <c r="P13" s="29"/>
      <c r="Q13" s="29"/>
      <c r="R13" s="29"/>
      <c r="S13" s="29"/>
      <c r="T13" s="109"/>
      <c r="Y13" s="123"/>
      <c r="Z13" s="83"/>
      <c r="AA13" s="80" t="s">
        <v>59</v>
      </c>
      <c r="AB13" s="83"/>
      <c r="AC13" s="83"/>
      <c r="AD13" s="80" t="s">
        <v>60</v>
      </c>
      <c r="AE13" s="85"/>
      <c r="AF13" s="83"/>
      <c r="AG13" s="80" t="s">
        <v>58</v>
      </c>
      <c r="AH13" s="122"/>
    </row>
    <row r="14" spans="1:34" ht="12" customHeight="1" thickBot="1" x14ac:dyDescent="0.3">
      <c r="A14" s="293" t="str">
        <f>VLOOKUP("Větší",'kontrola rozměrů'!$A$5:$K$12,HLOOKUP("Větší",'kontrola rozměrů'!$D$1:$K$2,2,0),0)</f>
        <v>POZOR! Minimální rozměry otvoru (mm):</v>
      </c>
      <c r="B14" s="294"/>
      <c r="C14" s="294"/>
      <c r="D14" s="294"/>
      <c r="E14" s="294"/>
      <c r="F14" s="294"/>
      <c r="G14" s="295"/>
      <c r="H14" s="402"/>
      <c r="I14" s="403"/>
      <c r="J14" s="404"/>
      <c r="K14" s="29"/>
      <c r="L14" s="29"/>
      <c r="M14" s="29"/>
      <c r="N14" s="29"/>
      <c r="O14" s="29"/>
      <c r="P14" s="29"/>
      <c r="Q14" s="29"/>
      <c r="R14" s="29"/>
      <c r="S14" s="29"/>
      <c r="T14" s="109"/>
      <c r="Y14" s="123"/>
      <c r="Z14" s="83"/>
      <c r="AA14" s="258"/>
      <c r="AB14" s="83"/>
      <c r="AC14" s="83"/>
      <c r="AD14" s="260"/>
      <c r="AE14" s="83"/>
      <c r="AF14" s="83"/>
      <c r="AG14" s="258"/>
      <c r="AH14" s="122"/>
    </row>
    <row r="15" spans="1:34" ht="12" customHeight="1" thickBot="1" x14ac:dyDescent="0.3">
      <c r="A15" s="149" t="s">
        <v>16</v>
      </c>
      <c r="B15" s="150"/>
      <c r="C15" s="150"/>
      <c r="D15" s="150"/>
      <c r="E15" s="150"/>
      <c r="F15" s="365" t="s">
        <v>155</v>
      </c>
      <c r="G15" s="366"/>
      <c r="H15" s="402"/>
      <c r="I15" s="403"/>
      <c r="J15" s="404"/>
      <c r="K15" s="29"/>
      <c r="L15" s="29"/>
      <c r="M15" s="29"/>
      <c r="N15" s="29"/>
      <c r="O15" s="29"/>
      <c r="P15" s="29"/>
      <c r="Q15" s="29"/>
      <c r="R15" s="29"/>
      <c r="S15" s="29"/>
      <c r="T15" s="109"/>
      <c r="Y15" s="123"/>
      <c r="Z15" s="83"/>
      <c r="AA15" s="259"/>
      <c r="AB15" s="83"/>
      <c r="AC15" s="83"/>
      <c r="AD15" s="259"/>
      <c r="AE15" s="83"/>
      <c r="AF15" s="83"/>
      <c r="AG15" s="259"/>
      <c r="AH15" s="122"/>
    </row>
    <row r="16" spans="1:34" ht="12" customHeight="1" thickBot="1" x14ac:dyDescent="0.3">
      <c r="A16" s="149" t="s">
        <v>17</v>
      </c>
      <c r="B16" s="150"/>
      <c r="C16" s="150"/>
      <c r="D16" s="150"/>
      <c r="E16" s="150"/>
      <c r="F16" s="363"/>
      <c r="G16" s="364"/>
      <c r="H16" s="402"/>
      <c r="I16" s="403"/>
      <c r="J16" s="404"/>
      <c r="K16" s="29"/>
      <c r="L16" s="29"/>
      <c r="M16" s="29"/>
      <c r="N16" s="29"/>
      <c r="O16" s="29"/>
      <c r="P16" s="29"/>
      <c r="Q16" s="29"/>
      <c r="R16" s="29"/>
      <c r="S16" s="29"/>
      <c r="T16" s="109"/>
      <c r="Y16" s="123"/>
      <c r="Z16" s="83"/>
      <c r="AA16" s="86"/>
      <c r="AB16" s="83"/>
      <c r="AC16" s="83"/>
      <c r="AD16" s="86"/>
      <c r="AE16" s="83"/>
      <c r="AF16" s="83"/>
      <c r="AG16" s="86"/>
      <c r="AH16" s="122"/>
    </row>
    <row r="17" spans="1:34" ht="12" customHeight="1" thickBot="1" x14ac:dyDescent="0.3">
      <c r="A17" s="149" t="s">
        <v>18</v>
      </c>
      <c r="B17" s="150"/>
      <c r="C17" s="150"/>
      <c r="D17" s="150"/>
      <c r="E17" s="150"/>
      <c r="F17" s="150"/>
      <c r="G17" s="154"/>
      <c r="H17" s="402"/>
      <c r="I17" s="403"/>
      <c r="J17" s="404"/>
      <c r="K17" s="29"/>
      <c r="L17" s="29"/>
      <c r="M17" s="29"/>
      <c r="N17" s="29"/>
      <c r="O17" s="29"/>
      <c r="P17" s="29"/>
      <c r="Q17" s="29"/>
      <c r="R17" s="29"/>
      <c r="S17" s="29"/>
      <c r="T17" s="109"/>
      <c r="Y17" s="123"/>
      <c r="Z17" s="83"/>
      <c r="AA17" s="86"/>
      <c r="AB17" s="83"/>
      <c r="AC17" s="83"/>
      <c r="AD17" s="86"/>
      <c r="AE17" s="83"/>
      <c r="AF17" s="83"/>
      <c r="AG17" s="86"/>
      <c r="AH17" s="122"/>
    </row>
    <row r="18" spans="1:34" ht="12" customHeight="1" thickBot="1" x14ac:dyDescent="0.3">
      <c r="A18" s="149" t="s">
        <v>19</v>
      </c>
      <c r="B18" s="150"/>
      <c r="C18" s="150"/>
      <c r="D18" s="150"/>
      <c r="E18" s="150"/>
      <c r="F18" s="150"/>
      <c r="G18" s="154"/>
      <c r="H18" s="402"/>
      <c r="I18" s="403"/>
      <c r="J18" s="404"/>
      <c r="K18" s="29"/>
      <c r="L18" s="29"/>
      <c r="M18" s="29"/>
      <c r="N18" s="29"/>
      <c r="O18" s="29"/>
      <c r="P18" s="29"/>
      <c r="Q18" s="29"/>
      <c r="R18" s="29"/>
      <c r="S18" s="29"/>
      <c r="T18" s="109"/>
      <c r="Y18" s="123"/>
      <c r="Z18" s="83"/>
      <c r="AA18" s="83"/>
      <c r="AB18" s="83"/>
      <c r="AC18" s="83"/>
      <c r="AD18" s="83"/>
      <c r="AE18" s="83"/>
      <c r="AF18" s="83"/>
      <c r="AG18" s="83"/>
      <c r="AH18" s="122"/>
    </row>
    <row r="19" spans="1:34" ht="12" customHeight="1" thickBot="1" x14ac:dyDescent="0.3">
      <c r="A19" s="151" t="s">
        <v>15</v>
      </c>
      <c r="B19" s="152"/>
      <c r="C19" s="152"/>
      <c r="D19" s="152"/>
      <c r="E19" s="152"/>
      <c r="F19" s="152"/>
      <c r="G19" s="153"/>
      <c r="H19" s="405"/>
      <c r="I19" s="406"/>
      <c r="J19" s="407"/>
      <c r="K19" s="29"/>
      <c r="L19" s="29"/>
      <c r="M19" s="29"/>
      <c r="N19" s="29"/>
      <c r="O19" s="29"/>
      <c r="P19" s="29"/>
      <c r="Q19" s="29"/>
      <c r="R19" s="29"/>
      <c r="S19" s="29"/>
      <c r="T19" s="109"/>
      <c r="Y19" s="256" t="s">
        <v>146</v>
      </c>
      <c r="Z19" s="257"/>
      <c r="AA19" s="87"/>
      <c r="AB19" s="88"/>
      <c r="AC19" s="83"/>
      <c r="AD19" s="83"/>
      <c r="AE19" s="159"/>
      <c r="AF19" s="159"/>
      <c r="AG19" s="83"/>
      <c r="AH19" s="124"/>
    </row>
    <row r="20" spans="1:34" ht="12" customHeight="1" thickBot="1" x14ac:dyDescent="0.3">
      <c r="A20" s="337" t="s">
        <v>24</v>
      </c>
      <c r="B20" s="338"/>
      <c r="C20" s="338"/>
      <c r="D20" s="338"/>
      <c r="E20" s="338"/>
      <c r="F20" s="338"/>
      <c r="G20" s="338"/>
      <c r="H20" s="338"/>
      <c r="I20" s="339" t="str">
        <f>IF(COUNTA(F21:F25,I21:I25,S21:S25,G26)&gt;1,"není vyplněna pouze jedna barevná varianta",IF(COUNTA(F21:F25,I21:I25,S21:S25,G26)&lt;1,"není vyplněna ani jedna barevná varianta"," "))</f>
        <v>není vyplněna ani jedna barevná varianta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Y20" s="125"/>
      <c r="Z20" s="89"/>
      <c r="AA20" s="87"/>
      <c r="AB20" s="88"/>
      <c r="AC20" s="83"/>
      <c r="AD20" s="83"/>
      <c r="AE20" s="159"/>
      <c r="AF20" s="159"/>
      <c r="AG20" s="89"/>
      <c r="AH20" s="122"/>
    </row>
    <row r="21" spans="1:34" ht="12" customHeight="1" thickBot="1" x14ac:dyDescent="0.3">
      <c r="A21" s="408" t="s">
        <v>25</v>
      </c>
      <c r="B21" s="409"/>
      <c r="C21" s="409"/>
      <c r="D21" s="409"/>
      <c r="E21" s="409"/>
      <c r="F21" s="66"/>
      <c r="G21" s="359" t="s">
        <v>30</v>
      </c>
      <c r="H21" s="360"/>
      <c r="I21" s="66"/>
      <c r="J21" s="359" t="s">
        <v>35</v>
      </c>
      <c r="K21" s="360"/>
      <c r="L21" s="32"/>
      <c r="M21" s="32"/>
      <c r="N21" s="32"/>
      <c r="O21" s="32"/>
      <c r="P21" s="32"/>
      <c r="Q21" s="32"/>
      <c r="R21" s="32"/>
      <c r="S21" s="318"/>
      <c r="T21" s="319"/>
      <c r="Y21" s="125"/>
      <c r="Z21" s="89"/>
      <c r="AA21" s="83"/>
      <c r="AB21" s="83"/>
      <c r="AC21" s="83"/>
      <c r="AD21" s="83"/>
      <c r="AE21" s="83"/>
      <c r="AF21" s="83"/>
      <c r="AG21" s="89"/>
      <c r="AH21" s="122"/>
    </row>
    <row r="22" spans="1:34" ht="12" customHeight="1" thickBot="1" x14ac:dyDescent="0.3">
      <c r="A22" s="316" t="s">
        <v>26</v>
      </c>
      <c r="B22" s="317"/>
      <c r="C22" s="317"/>
      <c r="D22" s="317" t="s">
        <v>20</v>
      </c>
      <c r="E22" s="317"/>
      <c r="F22" s="63"/>
      <c r="G22" s="312" t="s">
        <v>31</v>
      </c>
      <c r="H22" s="313"/>
      <c r="I22" s="63"/>
      <c r="J22" s="312" t="s">
        <v>36</v>
      </c>
      <c r="K22" s="313"/>
      <c r="L22" s="33"/>
      <c r="M22" s="33"/>
      <c r="N22" s="33"/>
      <c r="O22" s="33"/>
      <c r="P22" s="33"/>
      <c r="Q22" s="33"/>
      <c r="R22" s="33"/>
      <c r="S22" s="320"/>
      <c r="T22" s="321"/>
      <c r="Y22" s="370"/>
      <c r="Z22" s="371"/>
      <c r="AA22" s="83"/>
      <c r="AB22" s="83"/>
      <c r="AC22" s="80" t="s">
        <v>59</v>
      </c>
      <c r="AD22" s="83"/>
      <c r="AE22" s="83"/>
      <c r="AF22" s="83"/>
      <c r="AG22" s="80" t="s">
        <v>58</v>
      </c>
      <c r="AH22" s="122"/>
    </row>
    <row r="23" spans="1:34" ht="12" customHeight="1" thickBot="1" x14ac:dyDescent="0.3">
      <c r="A23" s="316" t="s">
        <v>27</v>
      </c>
      <c r="B23" s="317"/>
      <c r="C23" s="317"/>
      <c r="D23" s="317" t="s">
        <v>21</v>
      </c>
      <c r="E23" s="317"/>
      <c r="F23" s="63"/>
      <c r="G23" s="312" t="s">
        <v>32</v>
      </c>
      <c r="H23" s="313"/>
      <c r="I23" s="63"/>
      <c r="J23" s="312" t="s">
        <v>37</v>
      </c>
      <c r="K23" s="313"/>
      <c r="L23" s="33"/>
      <c r="M23" s="33"/>
      <c r="N23" s="33"/>
      <c r="O23" s="33"/>
      <c r="P23" s="33"/>
      <c r="Q23" s="33"/>
      <c r="R23" s="33"/>
      <c r="S23" s="320"/>
      <c r="T23" s="321"/>
      <c r="Y23" s="123"/>
      <c r="Z23" s="83"/>
      <c r="AA23" s="83"/>
      <c r="AB23" s="83"/>
      <c r="AC23" s="258"/>
      <c r="AD23" s="83"/>
      <c r="AE23" s="83"/>
      <c r="AF23" s="83"/>
      <c r="AG23" s="258"/>
      <c r="AH23" s="122"/>
    </row>
    <row r="24" spans="1:34" ht="12" customHeight="1" thickBot="1" x14ac:dyDescent="0.3">
      <c r="A24" s="316" t="s">
        <v>28</v>
      </c>
      <c r="B24" s="317"/>
      <c r="C24" s="317"/>
      <c r="D24" s="317" t="s">
        <v>22</v>
      </c>
      <c r="E24" s="317"/>
      <c r="F24" s="63"/>
      <c r="G24" s="312" t="s">
        <v>33</v>
      </c>
      <c r="H24" s="313"/>
      <c r="I24" s="63"/>
      <c r="J24" s="312" t="s">
        <v>38</v>
      </c>
      <c r="K24" s="313"/>
      <c r="L24" s="33"/>
      <c r="M24" s="33"/>
      <c r="N24" s="33"/>
      <c r="O24" s="33"/>
      <c r="P24" s="33"/>
      <c r="Q24" s="33"/>
      <c r="R24" s="33"/>
      <c r="S24" s="320"/>
      <c r="T24" s="321"/>
      <c r="Y24" s="123"/>
      <c r="Z24" s="83"/>
      <c r="AA24" s="83"/>
      <c r="AB24" s="83"/>
      <c r="AC24" s="259"/>
      <c r="AD24" s="83"/>
      <c r="AE24" s="83"/>
      <c r="AF24" s="83"/>
      <c r="AG24" s="259"/>
      <c r="AH24" s="122"/>
    </row>
    <row r="25" spans="1:34" ht="12" customHeight="1" thickBot="1" x14ac:dyDescent="0.3">
      <c r="A25" s="316" t="s">
        <v>29</v>
      </c>
      <c r="B25" s="317"/>
      <c r="C25" s="317"/>
      <c r="D25" s="317" t="s">
        <v>23</v>
      </c>
      <c r="E25" s="317"/>
      <c r="F25" s="63"/>
      <c r="G25" s="312" t="s">
        <v>34</v>
      </c>
      <c r="H25" s="313"/>
      <c r="I25" s="158"/>
      <c r="J25" s="314" t="s">
        <v>39</v>
      </c>
      <c r="K25" s="315"/>
      <c r="L25" s="34"/>
      <c r="M25" s="34"/>
      <c r="N25" s="34"/>
      <c r="O25" s="34"/>
      <c r="P25" s="34"/>
      <c r="Q25" s="34"/>
      <c r="R25" s="34"/>
      <c r="S25" s="310"/>
      <c r="T25" s="415"/>
      <c r="Y25" s="123"/>
      <c r="Z25" s="83"/>
      <c r="AA25" s="83"/>
      <c r="AB25" s="83"/>
      <c r="AC25" s="83"/>
      <c r="AD25" s="83"/>
      <c r="AE25" s="83"/>
      <c r="AF25" s="83"/>
      <c r="AG25" s="83"/>
      <c r="AH25" s="122"/>
    </row>
    <row r="26" spans="1:34" ht="12" customHeight="1" thickBot="1" x14ac:dyDescent="0.3">
      <c r="A26" s="308" t="s">
        <v>40</v>
      </c>
      <c r="B26" s="309"/>
      <c r="C26" s="309"/>
      <c r="D26" s="309"/>
      <c r="E26" s="309"/>
      <c r="F26" s="309"/>
      <c r="G26" s="310"/>
      <c r="H26" s="31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10"/>
      <c r="Y26" s="123"/>
      <c r="Z26" s="83"/>
      <c r="AA26" s="83"/>
      <c r="AB26" s="83"/>
      <c r="AC26" s="83"/>
      <c r="AD26" s="83"/>
      <c r="AE26" s="83"/>
      <c r="AF26" s="83"/>
      <c r="AG26" s="83"/>
      <c r="AH26" s="122"/>
    </row>
    <row r="27" spans="1:34" ht="12" customHeight="1" thickBot="1" x14ac:dyDescent="0.3">
      <c r="A27" s="196" t="s">
        <v>41</v>
      </c>
      <c r="B27" s="197"/>
      <c r="C27" s="197"/>
      <c r="D27" s="197"/>
      <c r="E27" s="197"/>
      <c r="F27" s="198" t="str">
        <f>IF(COUNTA(F28:F30)&gt;1,"Označeno více povrchů",IF(COUNTA(F28:F30)&lt;1,"Označte 1 typ povrchu"," "))</f>
        <v>Označte 1 typ povrchu</v>
      </c>
      <c r="G27" s="345" t="s">
        <v>42</v>
      </c>
      <c r="H27" s="346"/>
      <c r="I27" s="346"/>
      <c r="J27" s="347" t="str">
        <f>IF(COUNTA(I28:I30,S28:T29)&gt;1,"Více než 1 označený typ panelu",IF(COUNTA(I28:I30,S28:T29)&lt;1,"Označte 1 typ panelu"," "))</f>
        <v>Označte 1 typ panelu</v>
      </c>
      <c r="K27" s="347"/>
      <c r="L27" s="347"/>
      <c r="M27" s="347"/>
      <c r="N27" s="347"/>
      <c r="O27" s="347"/>
      <c r="P27" s="347"/>
      <c r="Q27" s="347"/>
      <c r="R27" s="347"/>
      <c r="S27" s="347"/>
      <c r="T27" s="348"/>
      <c r="Y27" s="126"/>
      <c r="Z27" s="91"/>
      <c r="AA27" s="91"/>
      <c r="AB27" s="91"/>
      <c r="AC27" s="91"/>
      <c r="AD27" s="91"/>
      <c r="AE27" s="91"/>
      <c r="AF27" s="91"/>
      <c r="AG27" s="91"/>
      <c r="AH27" s="127"/>
    </row>
    <row r="28" spans="1:34" ht="12" customHeight="1" thickBot="1" x14ac:dyDescent="0.3">
      <c r="A28" s="335" t="s">
        <v>43</v>
      </c>
      <c r="B28" s="336"/>
      <c r="C28" s="336"/>
      <c r="D28" s="336"/>
      <c r="E28" s="336"/>
      <c r="F28" s="64"/>
      <c r="G28" s="349" t="s">
        <v>46</v>
      </c>
      <c r="H28" s="350"/>
      <c r="I28" s="64"/>
      <c r="J28" s="351" t="s">
        <v>49</v>
      </c>
      <c r="K28" s="352"/>
      <c r="L28" s="41"/>
      <c r="M28" s="41"/>
      <c r="N28" s="41"/>
      <c r="O28" s="41"/>
      <c r="P28" s="41"/>
      <c r="Q28" s="41"/>
      <c r="R28" s="41"/>
      <c r="S28" s="353"/>
      <c r="T28" s="354"/>
      <c r="Y28" s="372" t="s">
        <v>118</v>
      </c>
      <c r="Z28" s="373"/>
      <c r="AA28" s="373"/>
      <c r="AB28" s="373"/>
      <c r="AC28" s="373"/>
      <c r="AD28" s="373"/>
      <c r="AE28" s="155" t="s">
        <v>162</v>
      </c>
      <c r="AF28" s="78" t="s">
        <v>115</v>
      </c>
      <c r="AG28" s="92"/>
      <c r="AH28" s="157"/>
    </row>
    <row r="29" spans="1:34" ht="12" customHeight="1" x14ac:dyDescent="0.25">
      <c r="A29" s="379" t="s">
        <v>45</v>
      </c>
      <c r="B29" s="380"/>
      <c r="C29" s="380"/>
      <c r="D29" s="380"/>
      <c r="E29" s="380"/>
      <c r="F29" s="65"/>
      <c r="G29" s="383" t="s">
        <v>47</v>
      </c>
      <c r="H29" s="384"/>
      <c r="I29" s="65"/>
      <c r="J29" s="387" t="s">
        <v>51</v>
      </c>
      <c r="K29" s="388"/>
      <c r="L29" s="42"/>
      <c r="M29" s="42"/>
      <c r="N29" s="42"/>
      <c r="O29" s="42"/>
      <c r="P29" s="42"/>
      <c r="Q29" s="42"/>
      <c r="R29" s="42"/>
      <c r="S29" s="389"/>
      <c r="T29" s="390"/>
      <c r="Y29" s="374" t="s">
        <v>105</v>
      </c>
      <c r="Z29" s="375"/>
      <c r="AA29" s="375"/>
      <c r="AB29" s="375"/>
      <c r="AC29" s="375"/>
      <c r="AD29" s="375"/>
      <c r="AE29" s="375"/>
      <c r="AF29" s="375"/>
      <c r="AG29" s="375"/>
      <c r="AH29" s="376"/>
    </row>
    <row r="30" spans="1:34" ht="12" customHeight="1" thickBot="1" x14ac:dyDescent="0.3">
      <c r="A30" s="381" t="s">
        <v>44</v>
      </c>
      <c r="B30" s="382"/>
      <c r="C30" s="382"/>
      <c r="D30" s="382"/>
      <c r="E30" s="382"/>
      <c r="F30" s="45"/>
      <c r="G30" s="385" t="s">
        <v>48</v>
      </c>
      <c r="H30" s="386"/>
      <c r="I30" s="45"/>
      <c r="J30" s="416"/>
      <c r="K30" s="417"/>
      <c r="L30" s="417"/>
      <c r="M30" s="417"/>
      <c r="N30" s="417"/>
      <c r="O30" s="417"/>
      <c r="P30" s="417"/>
      <c r="Q30" s="417"/>
      <c r="R30" s="417"/>
      <c r="S30" s="417"/>
      <c r="T30" s="418"/>
      <c r="Y30" s="377" t="s">
        <v>106</v>
      </c>
      <c r="Z30" s="378"/>
      <c r="AA30" s="93"/>
      <c r="AB30" s="93"/>
      <c r="AC30" s="93"/>
      <c r="AD30" s="93"/>
      <c r="AE30" s="93"/>
      <c r="AF30" s="93"/>
      <c r="AG30" s="93"/>
      <c r="AH30" s="128"/>
    </row>
    <row r="31" spans="1:34" ht="12" customHeight="1" thickBot="1" x14ac:dyDescent="0.3">
      <c r="A31" s="391" t="str">
        <f>IFERROR(IF(F28&gt;0,'data list'!G3,IF(F29&gt;0,'data list'!G4,IF(F30&gt;0,'data list'!G5,"v kolonkách výše, vyber typ panelu"))),"nevyplněná kombinace panelů")</f>
        <v>v kolonkách výše, vyber typ panelu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3"/>
      <c r="Y31" s="129"/>
      <c r="Z31" s="93"/>
      <c r="AA31" s="93"/>
      <c r="AB31" s="93"/>
      <c r="AC31" s="93"/>
      <c r="AD31" s="93"/>
      <c r="AE31" s="93"/>
      <c r="AF31" s="93"/>
      <c r="AG31" s="93"/>
      <c r="AH31" s="128"/>
    </row>
    <row r="32" spans="1:34" ht="12" customHeight="1" x14ac:dyDescent="0.25">
      <c r="A32" s="410" t="s">
        <v>102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2"/>
      <c r="Y32" s="129"/>
      <c r="Z32" s="93"/>
      <c r="AA32" s="93"/>
      <c r="AB32" s="93"/>
      <c r="AC32" s="93"/>
      <c r="AD32" s="93"/>
      <c r="AE32" s="93"/>
      <c r="AF32" s="93"/>
      <c r="AG32" s="93"/>
      <c r="AH32" s="128"/>
    </row>
    <row r="33" spans="1:34" ht="12" customHeight="1" x14ac:dyDescent="0.25">
      <c r="A33" s="305" t="s">
        <v>70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40"/>
      <c r="L33" s="35"/>
      <c r="M33" s="35"/>
      <c r="N33" s="35"/>
      <c r="O33" s="35"/>
      <c r="P33" s="35"/>
      <c r="Q33" s="35"/>
      <c r="R33" s="35"/>
      <c r="S33" s="413"/>
      <c r="T33" s="414"/>
      <c r="Y33" s="129"/>
      <c r="Z33" s="93"/>
      <c r="AA33" s="93"/>
      <c r="AB33" s="93"/>
      <c r="AC33" s="93"/>
      <c r="AD33" s="93"/>
      <c r="AE33" s="93"/>
      <c r="AF33" s="93"/>
      <c r="AG33" s="93"/>
      <c r="AH33" s="128"/>
    </row>
    <row r="34" spans="1:34" ht="12" customHeight="1" x14ac:dyDescent="0.25">
      <c r="A34" s="305" t="s">
        <v>71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40"/>
      <c r="L34" s="35"/>
      <c r="M34" s="35"/>
      <c r="N34" s="35"/>
      <c r="O34" s="35"/>
      <c r="P34" s="35"/>
      <c r="Q34" s="35"/>
      <c r="R34" s="35"/>
      <c r="S34" s="413"/>
      <c r="T34" s="414"/>
      <c r="Y34" s="129"/>
      <c r="Z34" s="94"/>
      <c r="AA34" s="94"/>
      <c r="AB34" s="94"/>
      <c r="AC34" s="94"/>
      <c r="AD34" s="93"/>
      <c r="AE34" s="94"/>
      <c r="AF34" s="94"/>
      <c r="AG34" s="94"/>
      <c r="AH34" s="130"/>
    </row>
    <row r="35" spans="1:34" ht="12" customHeight="1" x14ac:dyDescent="0.25">
      <c r="A35" s="305" t="s">
        <v>72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40"/>
      <c r="L35" s="36"/>
      <c r="M35" s="36"/>
      <c r="N35" s="37"/>
      <c r="O35" s="37"/>
      <c r="P35" s="37"/>
      <c r="Q35" s="37"/>
      <c r="R35" s="37"/>
      <c r="S35" s="306"/>
      <c r="T35" s="307"/>
      <c r="Y35" s="131"/>
      <c r="Z35" s="94"/>
      <c r="AA35" s="94"/>
      <c r="AB35" s="94"/>
      <c r="AC35" s="95"/>
      <c r="AD35" s="95"/>
      <c r="AE35" s="95"/>
      <c r="AF35" s="95"/>
      <c r="AG35" s="95"/>
      <c r="AH35" s="132"/>
    </row>
    <row r="36" spans="1:34" ht="12" customHeight="1" x14ac:dyDescent="0.25">
      <c r="A36" s="305" t="s">
        <v>73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40"/>
      <c r="L36" s="35"/>
      <c r="M36" s="38"/>
      <c r="N36" s="37"/>
      <c r="O36" s="37"/>
      <c r="P36" s="37"/>
      <c r="Q36" s="37"/>
      <c r="R36" s="37"/>
      <c r="S36" s="306"/>
      <c r="T36" s="307"/>
      <c r="Y36" s="133"/>
      <c r="Z36" s="96"/>
      <c r="AA36" s="93"/>
      <c r="AB36" s="93"/>
      <c r="AC36" s="93"/>
      <c r="AD36" s="93"/>
      <c r="AE36" s="93"/>
      <c r="AF36" s="93"/>
      <c r="AG36" s="93"/>
      <c r="AH36" s="128"/>
    </row>
    <row r="37" spans="1:34" ht="12" customHeight="1" x14ac:dyDescent="0.25">
      <c r="A37" s="367" t="s">
        <v>74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9"/>
      <c r="L37" s="39"/>
      <c r="M37" s="39"/>
      <c r="N37" s="39"/>
      <c r="O37" s="39"/>
      <c r="P37" s="39"/>
      <c r="Q37" s="39"/>
      <c r="R37" s="39"/>
      <c r="S37" s="244"/>
      <c r="T37" s="245"/>
      <c r="Y37" s="129"/>
      <c r="Z37" s="93"/>
      <c r="AA37" s="93"/>
      <c r="AB37" s="93"/>
      <c r="AC37" s="93"/>
      <c r="AD37" s="93"/>
      <c r="AE37" s="93"/>
      <c r="AF37" s="93"/>
      <c r="AG37" s="93"/>
      <c r="AH37" s="128"/>
    </row>
    <row r="38" spans="1:34" ht="12" customHeight="1" x14ac:dyDescent="0.25">
      <c r="A38" s="367" t="s">
        <v>75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9"/>
      <c r="L38" s="39"/>
      <c r="M38" s="39"/>
      <c r="N38" s="39"/>
      <c r="O38" s="39"/>
      <c r="P38" s="39"/>
      <c r="Q38" s="39"/>
      <c r="R38" s="39"/>
      <c r="S38" s="244"/>
      <c r="T38" s="245"/>
      <c r="Y38" s="129"/>
      <c r="Z38" s="93"/>
      <c r="AA38" s="93"/>
      <c r="AB38" s="93"/>
      <c r="AC38" s="93"/>
      <c r="AD38" s="93"/>
      <c r="AE38" s="93"/>
      <c r="AF38" s="93"/>
      <c r="AG38" s="93"/>
      <c r="AH38" s="128"/>
    </row>
    <row r="39" spans="1:34" ht="12" customHeight="1" x14ac:dyDescent="0.25">
      <c r="A39" s="367" t="s">
        <v>76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9"/>
      <c r="L39" s="39"/>
      <c r="M39" s="39"/>
      <c r="N39" s="39"/>
      <c r="O39" s="39"/>
      <c r="P39" s="39"/>
      <c r="Q39" s="39"/>
      <c r="R39" s="39"/>
      <c r="S39" s="244"/>
      <c r="T39" s="245"/>
      <c r="Y39" s="133"/>
      <c r="Z39" s="96"/>
      <c r="AA39" s="94"/>
      <c r="AB39" s="94"/>
      <c r="AC39" s="94"/>
      <c r="AD39" s="94"/>
      <c r="AE39" s="94"/>
      <c r="AF39" s="94"/>
      <c r="AG39" s="94"/>
      <c r="AH39" s="130"/>
    </row>
    <row r="40" spans="1:34" ht="12" customHeight="1" x14ac:dyDescent="0.25">
      <c r="A40" s="367" t="s">
        <v>143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9"/>
      <c r="L40" s="39"/>
      <c r="M40" s="39"/>
      <c r="N40" s="39"/>
      <c r="O40" s="39"/>
      <c r="P40" s="39"/>
      <c r="Q40" s="39"/>
      <c r="R40" s="39"/>
      <c r="S40" s="244"/>
      <c r="T40" s="245"/>
      <c r="Y40" s="129"/>
      <c r="Z40" s="93"/>
      <c r="AA40" s="94"/>
      <c r="AB40" s="94"/>
      <c r="AC40" s="95"/>
      <c r="AD40" s="93"/>
      <c r="AE40" s="95"/>
      <c r="AF40" s="93"/>
      <c r="AG40" s="95"/>
      <c r="AH40" s="132"/>
    </row>
    <row r="41" spans="1:34" ht="12" customHeight="1" x14ac:dyDescent="0.25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3"/>
      <c r="L41" s="39"/>
      <c r="M41" s="39"/>
      <c r="N41" s="39"/>
      <c r="O41" s="39"/>
      <c r="P41" s="39"/>
      <c r="Q41" s="39"/>
      <c r="R41" s="39"/>
      <c r="S41" s="244"/>
      <c r="T41" s="245"/>
      <c r="Y41" s="134"/>
      <c r="Z41" s="100"/>
      <c r="AA41" s="100"/>
      <c r="AB41" s="100"/>
      <c r="AC41" s="100"/>
      <c r="AD41" s="100"/>
      <c r="AE41" s="100"/>
      <c r="AF41" s="100"/>
      <c r="AG41" s="100"/>
      <c r="AH41" s="135"/>
    </row>
    <row r="42" spans="1:34" ht="12" customHeight="1" thickBot="1" x14ac:dyDescent="0.3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3"/>
      <c r="L42" s="39"/>
      <c r="M42" s="39"/>
      <c r="N42" s="39"/>
      <c r="O42" s="39"/>
      <c r="P42" s="39"/>
      <c r="Q42" s="39"/>
      <c r="R42" s="39"/>
      <c r="S42" s="244"/>
      <c r="T42" s="245"/>
      <c r="Y42" s="296" t="s">
        <v>107</v>
      </c>
      <c r="Z42" s="280"/>
      <c r="AA42" s="273"/>
      <c r="AB42" s="279" t="s">
        <v>108</v>
      </c>
      <c r="AC42" s="280"/>
      <c r="AD42" s="280"/>
      <c r="AE42" s="298"/>
      <c r="AF42" s="279" t="s">
        <v>109</v>
      </c>
      <c r="AG42" s="280"/>
      <c r="AH42" s="300"/>
    </row>
    <row r="43" spans="1:34" ht="12" customHeight="1" thickBot="1" x14ac:dyDescent="0.3">
      <c r="A43" s="431" t="s">
        <v>83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3"/>
      <c r="Y43" s="297"/>
      <c r="Z43" s="282"/>
      <c r="AA43" s="274"/>
      <c r="AB43" s="281"/>
      <c r="AC43" s="282"/>
      <c r="AD43" s="282"/>
      <c r="AE43" s="299"/>
      <c r="AF43" s="281"/>
      <c r="AG43" s="282"/>
      <c r="AH43" s="301"/>
    </row>
    <row r="44" spans="1:34" ht="12" customHeight="1" thickBot="1" x14ac:dyDescent="0.3">
      <c r="A44" s="305" t="s">
        <v>79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40"/>
      <c r="L44" s="40"/>
      <c r="M44" s="40"/>
      <c r="N44" s="40"/>
      <c r="O44" s="40"/>
      <c r="P44" s="40"/>
      <c r="Q44" s="40"/>
      <c r="R44" s="40"/>
      <c r="S44" s="434"/>
      <c r="T44" s="435"/>
      <c r="Y44" s="285" t="s">
        <v>110</v>
      </c>
      <c r="Z44" s="286"/>
      <c r="AA44" s="286"/>
      <c r="AB44" s="286"/>
      <c r="AC44" s="286"/>
      <c r="AD44" s="286"/>
      <c r="AE44" s="286"/>
      <c r="AF44" s="286"/>
      <c r="AG44" s="287"/>
      <c r="AH44" s="288"/>
    </row>
    <row r="45" spans="1:34" ht="12" customHeight="1" thickBot="1" x14ac:dyDescent="0.3">
      <c r="A45" s="446" t="s">
        <v>84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8"/>
      <c r="Y45" s="289" t="s">
        <v>114</v>
      </c>
      <c r="Z45" s="290"/>
      <c r="AA45" s="290"/>
      <c r="AB45" s="290"/>
      <c r="AC45" s="290"/>
      <c r="AD45" s="290"/>
      <c r="AE45" s="67"/>
      <c r="AF45" s="97" t="s">
        <v>115</v>
      </c>
      <c r="AG45" s="98"/>
      <c r="AH45" s="136"/>
    </row>
    <row r="46" spans="1:34" ht="12" customHeight="1" thickBot="1" x14ac:dyDescent="0.3">
      <c r="A46" s="443" t="s">
        <v>94</v>
      </c>
      <c r="B46" s="444"/>
      <c r="C46" s="444"/>
      <c r="D46" s="444"/>
      <c r="E46" s="444"/>
      <c r="F46" s="444"/>
      <c r="G46" s="444"/>
      <c r="H46" s="444"/>
      <c r="I46" s="444"/>
      <c r="J46" s="444"/>
      <c r="K46" s="445"/>
      <c r="L46" s="53" t="s">
        <v>83</v>
      </c>
      <c r="M46" s="53"/>
      <c r="N46" s="53"/>
      <c r="O46" s="53"/>
      <c r="P46" s="53"/>
      <c r="Q46" s="53"/>
      <c r="R46" s="53"/>
      <c r="S46" s="413"/>
      <c r="T46" s="414"/>
      <c r="Y46" s="283" t="s">
        <v>119</v>
      </c>
      <c r="Z46" s="284"/>
      <c r="AA46" s="284" t="s">
        <v>149</v>
      </c>
      <c r="AB46" s="284"/>
      <c r="AC46" s="291"/>
      <c r="AD46" s="68"/>
      <c r="AE46" s="292" t="s">
        <v>120</v>
      </c>
      <c r="AF46" s="290"/>
      <c r="AG46" s="290"/>
      <c r="AH46" s="136"/>
    </row>
    <row r="47" spans="1:34" ht="12" customHeight="1" thickBot="1" x14ac:dyDescent="0.3">
      <c r="A47" s="443" t="s">
        <v>85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5"/>
      <c r="L47" s="54"/>
      <c r="M47" s="54"/>
      <c r="N47" s="50"/>
      <c r="O47" s="50"/>
      <c r="P47" s="50"/>
      <c r="Q47" s="50"/>
      <c r="R47" s="50"/>
      <c r="S47" s="413"/>
      <c r="T47" s="414"/>
      <c r="Y47" s="261" t="s">
        <v>111</v>
      </c>
      <c r="Z47" s="262"/>
      <c r="AA47" s="265" t="s">
        <v>112</v>
      </c>
      <c r="AB47" s="266"/>
      <c r="AC47" s="267"/>
      <c r="AD47" s="271"/>
      <c r="AE47" s="275" t="s">
        <v>113</v>
      </c>
      <c r="AF47" s="276"/>
      <c r="AG47" s="276"/>
      <c r="AH47" s="246"/>
    </row>
    <row r="48" spans="1:34" ht="12" customHeight="1" thickBot="1" x14ac:dyDescent="0.3">
      <c r="A48" s="436" t="s">
        <v>87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8"/>
      <c r="Y48" s="263"/>
      <c r="Z48" s="264"/>
      <c r="AA48" s="268"/>
      <c r="AB48" s="269"/>
      <c r="AC48" s="270"/>
      <c r="AD48" s="272"/>
      <c r="AE48" s="277"/>
      <c r="AF48" s="278"/>
      <c r="AG48" s="278"/>
      <c r="AH48" s="247"/>
    </row>
    <row r="49" spans="1:34" ht="12" customHeight="1" thickBot="1" x14ac:dyDescent="0.3">
      <c r="A49" s="439" t="s">
        <v>88</v>
      </c>
      <c r="B49" s="236"/>
      <c r="C49" s="236"/>
      <c r="D49" s="236"/>
      <c r="E49" s="236"/>
      <c r="F49" s="236"/>
      <c r="G49" s="237"/>
      <c r="H49" s="179"/>
      <c r="I49" s="451" t="s">
        <v>98</v>
      </c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3"/>
      <c r="Y49" s="156" t="s">
        <v>114</v>
      </c>
      <c r="Z49" s="99"/>
      <c r="AA49" s="99"/>
      <c r="AB49" s="99"/>
      <c r="AC49" s="99"/>
      <c r="AD49" s="57"/>
      <c r="AE49" s="220" t="s">
        <v>115</v>
      </c>
      <c r="AF49" s="221"/>
      <c r="AG49" s="221"/>
      <c r="AH49" s="137"/>
    </row>
    <row r="50" spans="1:34" ht="12" customHeight="1" thickBot="1" x14ac:dyDescent="0.3">
      <c r="A50" s="305" t="s">
        <v>90</v>
      </c>
      <c r="B50" s="239"/>
      <c r="C50" s="239"/>
      <c r="D50" s="239"/>
      <c r="E50" s="239"/>
      <c r="F50" s="239"/>
      <c r="G50" s="240"/>
      <c r="H50" s="180"/>
      <c r="I50" s="422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4"/>
      <c r="Y50" s="217" t="s">
        <v>61</v>
      </c>
      <c r="Z50" s="218"/>
      <c r="AA50" s="218"/>
      <c r="AB50" s="218"/>
      <c r="AC50" s="218"/>
      <c r="AD50" s="218"/>
      <c r="AE50" s="218"/>
      <c r="AF50" s="218"/>
      <c r="AG50" s="218"/>
      <c r="AH50" s="219"/>
    </row>
    <row r="51" spans="1:34" ht="12" customHeight="1" thickBot="1" x14ac:dyDescent="0.3">
      <c r="A51" s="440" t="s">
        <v>89</v>
      </c>
      <c r="B51" s="441"/>
      <c r="C51" s="441"/>
      <c r="D51" s="441"/>
      <c r="E51" s="441"/>
      <c r="F51" s="441"/>
      <c r="G51" s="442"/>
      <c r="H51" s="181"/>
      <c r="I51" s="425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Y51" s="228" t="s">
        <v>62</v>
      </c>
      <c r="Z51" s="229"/>
      <c r="AA51" s="229" t="s">
        <v>65</v>
      </c>
      <c r="AB51" s="229"/>
      <c r="AC51" s="235" t="s">
        <v>66</v>
      </c>
      <c r="AD51" s="236"/>
      <c r="AE51" s="236"/>
      <c r="AF51" s="236"/>
      <c r="AG51" s="237"/>
      <c r="AH51" s="138"/>
    </row>
    <row r="52" spans="1:34" ht="12" customHeight="1" x14ac:dyDescent="0.25">
      <c r="A52" s="111"/>
      <c r="B52" s="76"/>
      <c r="C52" s="76"/>
      <c r="D52" s="76"/>
      <c r="E52" s="76"/>
      <c r="F52" s="76"/>
      <c r="G52" s="76"/>
      <c r="H52" s="77"/>
      <c r="I52" s="425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7"/>
      <c r="Y52" s="230"/>
      <c r="Z52" s="231"/>
      <c r="AA52" s="231"/>
      <c r="AB52" s="231"/>
      <c r="AC52" s="238" t="s">
        <v>67</v>
      </c>
      <c r="AD52" s="239"/>
      <c r="AE52" s="239"/>
      <c r="AF52" s="239"/>
      <c r="AG52" s="240"/>
      <c r="AH52" s="139"/>
    </row>
    <row r="53" spans="1:34" ht="12" customHeight="1" x14ac:dyDescent="0.25">
      <c r="A53" s="112"/>
      <c r="B53" s="43"/>
      <c r="C53" s="43"/>
      <c r="D53" s="43"/>
      <c r="E53" s="43"/>
      <c r="F53" s="43"/>
      <c r="G53" s="43"/>
      <c r="H53" s="44"/>
      <c r="I53" s="425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7"/>
      <c r="Y53" s="230"/>
      <c r="Z53" s="231"/>
      <c r="AA53" s="231"/>
      <c r="AB53" s="231"/>
      <c r="AC53" s="238" t="s">
        <v>68</v>
      </c>
      <c r="AD53" s="239"/>
      <c r="AE53" s="239"/>
      <c r="AF53" s="239"/>
      <c r="AG53" s="240"/>
      <c r="AH53" s="139"/>
    </row>
    <row r="54" spans="1:34" ht="12" customHeight="1" thickBot="1" x14ac:dyDescent="0.3">
      <c r="A54" s="113"/>
      <c r="B54" s="24"/>
      <c r="C54" s="24"/>
      <c r="D54" s="24"/>
      <c r="E54" s="24"/>
      <c r="F54" s="24"/>
      <c r="G54" s="24"/>
      <c r="H54" s="27"/>
      <c r="I54" s="428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30"/>
      <c r="Y54" s="230"/>
      <c r="Z54" s="231"/>
      <c r="AA54" s="234" t="s">
        <v>63</v>
      </c>
      <c r="AB54" s="234"/>
      <c r="AC54" s="234"/>
      <c r="AD54" s="176"/>
      <c r="AE54" s="234" t="s">
        <v>154</v>
      </c>
      <c r="AF54" s="234"/>
      <c r="AG54" s="234"/>
      <c r="AH54" s="177"/>
    </row>
    <row r="55" spans="1:34" ht="12" customHeight="1" thickBot="1" x14ac:dyDescent="0.3">
      <c r="A55" s="449" t="s">
        <v>99</v>
      </c>
      <c r="B55" s="450"/>
      <c r="C55" s="450"/>
      <c r="D55" s="450"/>
      <c r="E55" s="450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5"/>
      <c r="Y55" s="232"/>
      <c r="Z55" s="233"/>
      <c r="AA55" s="222" t="s">
        <v>64</v>
      </c>
      <c r="AB55" s="222"/>
      <c r="AC55" s="169" t="s">
        <v>59</v>
      </c>
      <c r="AD55" s="170"/>
      <c r="AE55" s="169" t="s">
        <v>60</v>
      </c>
      <c r="AF55" s="170"/>
      <c r="AG55" s="169" t="s">
        <v>58</v>
      </c>
      <c r="AH55" s="171"/>
    </row>
    <row r="56" spans="1:34" ht="12" customHeight="1" x14ac:dyDescent="0.25">
      <c r="A56" s="394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6"/>
      <c r="Y56" s="212" t="s">
        <v>69</v>
      </c>
      <c r="Z56" s="213"/>
      <c r="AA56" s="216" t="s">
        <v>77</v>
      </c>
      <c r="AB56" s="216"/>
      <c r="AC56" s="216"/>
      <c r="AD56" s="172"/>
      <c r="AE56" s="216" t="s">
        <v>63</v>
      </c>
      <c r="AF56" s="216"/>
      <c r="AG56" s="216"/>
      <c r="AH56" s="195"/>
    </row>
    <row r="57" spans="1:34" ht="12" customHeight="1" thickBot="1" x14ac:dyDescent="0.3">
      <c r="A57" s="394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6"/>
      <c r="Y57" s="214"/>
      <c r="Z57" s="215"/>
      <c r="AA57" s="222" t="s">
        <v>78</v>
      </c>
      <c r="AB57" s="222"/>
      <c r="AC57" s="169" t="s">
        <v>59</v>
      </c>
      <c r="AD57" s="170"/>
      <c r="AE57" s="169" t="s">
        <v>60</v>
      </c>
      <c r="AF57" s="170"/>
      <c r="AG57" s="169" t="s">
        <v>58</v>
      </c>
      <c r="AH57" s="171"/>
    </row>
    <row r="58" spans="1:34" ht="12" customHeight="1" x14ac:dyDescent="0.25">
      <c r="A58" s="394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6"/>
      <c r="Y58" s="146" t="s">
        <v>99</v>
      </c>
      <c r="Z58" s="223"/>
      <c r="AA58" s="223"/>
      <c r="AB58" s="223"/>
      <c r="AC58" s="223"/>
      <c r="AD58" s="224"/>
      <c r="AE58" s="203" t="s">
        <v>153</v>
      </c>
      <c r="AF58" s="204"/>
      <c r="AG58" s="204"/>
      <c r="AH58" s="205"/>
    </row>
    <row r="59" spans="1:34" ht="12" customHeight="1" x14ac:dyDescent="0.25">
      <c r="A59" s="394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6"/>
      <c r="Y59" s="225"/>
      <c r="Z59" s="226"/>
      <c r="AA59" s="226"/>
      <c r="AB59" s="226"/>
      <c r="AC59" s="226"/>
      <c r="AD59" s="227"/>
      <c r="AE59" s="206"/>
      <c r="AF59" s="207"/>
      <c r="AG59" s="207"/>
      <c r="AH59" s="208"/>
    </row>
    <row r="60" spans="1:34" ht="12" customHeight="1" x14ac:dyDescent="0.25">
      <c r="A60" s="39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6"/>
      <c r="Y60" s="225"/>
      <c r="Z60" s="226"/>
      <c r="AA60" s="226"/>
      <c r="AB60" s="226"/>
      <c r="AC60" s="226"/>
      <c r="AD60" s="227"/>
      <c r="AE60" s="206"/>
      <c r="AF60" s="207"/>
      <c r="AG60" s="207"/>
      <c r="AH60" s="208"/>
    </row>
    <row r="61" spans="1:34" ht="12" customHeight="1" x14ac:dyDescent="0.25">
      <c r="A61" s="394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6"/>
      <c r="Y61" s="225"/>
      <c r="Z61" s="226"/>
      <c r="AA61" s="226"/>
      <c r="AB61" s="226"/>
      <c r="AC61" s="226"/>
      <c r="AD61" s="227"/>
      <c r="AE61" s="206"/>
      <c r="AF61" s="207"/>
      <c r="AG61" s="207"/>
      <c r="AH61" s="208"/>
    </row>
    <row r="62" spans="1:34" ht="12" customHeight="1" thickBot="1" x14ac:dyDescent="0.3">
      <c r="A62" s="419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1"/>
      <c r="Y62" s="200"/>
      <c r="Z62" s="201"/>
      <c r="AA62" s="201"/>
      <c r="AB62" s="201"/>
      <c r="AC62" s="201"/>
      <c r="AD62" s="202"/>
      <c r="AE62" s="209"/>
      <c r="AF62" s="210"/>
      <c r="AG62" s="210"/>
      <c r="AH62" s="211"/>
    </row>
    <row r="63" spans="1:34" ht="15.75" thickTop="1" x14ac:dyDescent="0.25"/>
  </sheetData>
  <sheetProtection password="EDD2" sheet="1" objects="1" scenarios="1" selectLockedCells="1"/>
  <mergeCells count="156">
    <mergeCell ref="A61:T61"/>
    <mergeCell ref="S39:T39"/>
    <mergeCell ref="A37:K37"/>
    <mergeCell ref="A62:T62"/>
    <mergeCell ref="I50:T54"/>
    <mergeCell ref="A43:T43"/>
    <mergeCell ref="A44:K44"/>
    <mergeCell ref="S44:T44"/>
    <mergeCell ref="A48:T48"/>
    <mergeCell ref="A49:G49"/>
    <mergeCell ref="A50:G50"/>
    <mergeCell ref="A51:G51"/>
    <mergeCell ref="A46:K46"/>
    <mergeCell ref="S46:T46"/>
    <mergeCell ref="A47:K47"/>
    <mergeCell ref="S47:T47"/>
    <mergeCell ref="A45:T45"/>
    <mergeCell ref="A55:E55"/>
    <mergeCell ref="I49:T49"/>
    <mergeCell ref="F55:T55"/>
    <mergeCell ref="A56:T56"/>
    <mergeCell ref="A57:T57"/>
    <mergeCell ref="A58:T58"/>
    <mergeCell ref="A59:T59"/>
    <mergeCell ref="A60:T60"/>
    <mergeCell ref="J8:T8"/>
    <mergeCell ref="J7:T7"/>
    <mergeCell ref="A40:K40"/>
    <mergeCell ref="S40:T40"/>
    <mergeCell ref="A41:K41"/>
    <mergeCell ref="S41:T41"/>
    <mergeCell ref="H12:J19"/>
    <mergeCell ref="G21:H21"/>
    <mergeCell ref="G22:H22"/>
    <mergeCell ref="A21:E21"/>
    <mergeCell ref="A22:E22"/>
    <mergeCell ref="S37:T37"/>
    <mergeCell ref="A32:T32"/>
    <mergeCell ref="A33:K33"/>
    <mergeCell ref="S33:T33"/>
    <mergeCell ref="A34:K34"/>
    <mergeCell ref="S34:T34"/>
    <mergeCell ref="S23:T23"/>
    <mergeCell ref="S24:T24"/>
    <mergeCell ref="S25:T25"/>
    <mergeCell ref="J30:T30"/>
    <mergeCell ref="A38:K38"/>
    <mergeCell ref="S38:T38"/>
    <mergeCell ref="A39:K39"/>
    <mergeCell ref="Y22:Z22"/>
    <mergeCell ref="Y28:AD28"/>
    <mergeCell ref="Y29:AH29"/>
    <mergeCell ref="Y30:Z30"/>
    <mergeCell ref="AC23:AC24"/>
    <mergeCell ref="AG23:AG24"/>
    <mergeCell ref="A29:E29"/>
    <mergeCell ref="A30:E30"/>
    <mergeCell ref="G29:H29"/>
    <mergeCell ref="G30:H30"/>
    <mergeCell ref="J29:K29"/>
    <mergeCell ref="S29:T29"/>
    <mergeCell ref="J24:K24"/>
    <mergeCell ref="A31:T31"/>
    <mergeCell ref="J1:T2"/>
    <mergeCell ref="J3:T3"/>
    <mergeCell ref="A28:E28"/>
    <mergeCell ref="A20:H20"/>
    <mergeCell ref="I20:T20"/>
    <mergeCell ref="A11:H11"/>
    <mergeCell ref="A8:H8"/>
    <mergeCell ref="A9:H9"/>
    <mergeCell ref="A10:H10"/>
    <mergeCell ref="G27:I27"/>
    <mergeCell ref="J27:T27"/>
    <mergeCell ref="G28:H28"/>
    <mergeCell ref="J28:K28"/>
    <mergeCell ref="S28:T28"/>
    <mergeCell ref="E7:H7"/>
    <mergeCell ref="J10:T10"/>
    <mergeCell ref="J9:T9"/>
    <mergeCell ref="J21:K21"/>
    <mergeCell ref="F12:G12"/>
    <mergeCell ref="F13:G13"/>
    <mergeCell ref="F15:G15"/>
    <mergeCell ref="F16:G16"/>
    <mergeCell ref="J22:K22"/>
    <mergeCell ref="J23:K23"/>
    <mergeCell ref="A14:G14"/>
    <mergeCell ref="Y42:Z43"/>
    <mergeCell ref="AE42:AE43"/>
    <mergeCell ref="AF42:AG43"/>
    <mergeCell ref="AH42:AH43"/>
    <mergeCell ref="A4:I4"/>
    <mergeCell ref="A35:K35"/>
    <mergeCell ref="S35:T35"/>
    <mergeCell ref="A36:K36"/>
    <mergeCell ref="S36:T36"/>
    <mergeCell ref="A26:F26"/>
    <mergeCell ref="G26:H26"/>
    <mergeCell ref="G25:H25"/>
    <mergeCell ref="J25:K25"/>
    <mergeCell ref="A23:E23"/>
    <mergeCell ref="A24:E24"/>
    <mergeCell ref="A25:E25"/>
    <mergeCell ref="G23:H23"/>
    <mergeCell ref="G24:H24"/>
    <mergeCell ref="S21:T21"/>
    <mergeCell ref="S22:T22"/>
    <mergeCell ref="I11:J11"/>
    <mergeCell ref="Y19:Z19"/>
    <mergeCell ref="K11:T11"/>
    <mergeCell ref="A42:K42"/>
    <mergeCell ref="S42:T42"/>
    <mergeCell ref="AH47:AH48"/>
    <mergeCell ref="AE1:AH2"/>
    <mergeCell ref="AE3:AH3"/>
    <mergeCell ref="AE4:AF4"/>
    <mergeCell ref="AG4:AH4"/>
    <mergeCell ref="Y7:AH7"/>
    <mergeCell ref="Y10:AF10"/>
    <mergeCell ref="AA14:AA15"/>
    <mergeCell ref="AD14:AD15"/>
    <mergeCell ref="AG14:AG15"/>
    <mergeCell ref="Y47:Z48"/>
    <mergeCell ref="AA47:AC48"/>
    <mergeCell ref="AD47:AD48"/>
    <mergeCell ref="AA42:AA43"/>
    <mergeCell ref="AE47:AG48"/>
    <mergeCell ref="AB42:AD43"/>
    <mergeCell ref="Y46:Z46"/>
    <mergeCell ref="Y44:AF44"/>
    <mergeCell ref="AG44:AH44"/>
    <mergeCell ref="Y45:AD45"/>
    <mergeCell ref="AA46:AC46"/>
    <mergeCell ref="AE46:AG46"/>
    <mergeCell ref="Y62:AD62"/>
    <mergeCell ref="AE58:AH58"/>
    <mergeCell ref="AE59:AH62"/>
    <mergeCell ref="Y56:Z57"/>
    <mergeCell ref="AA56:AC56"/>
    <mergeCell ref="Y50:AH50"/>
    <mergeCell ref="AE49:AG49"/>
    <mergeCell ref="AE56:AG56"/>
    <mergeCell ref="AA57:AB57"/>
    <mergeCell ref="Z58:AD58"/>
    <mergeCell ref="Y59:AD59"/>
    <mergeCell ref="Y60:AD60"/>
    <mergeCell ref="Y61:AD61"/>
    <mergeCell ref="Y51:Z55"/>
    <mergeCell ref="AA51:AB53"/>
    <mergeCell ref="AA54:AC54"/>
    <mergeCell ref="AC51:AG51"/>
    <mergeCell ref="AC52:AG52"/>
    <mergeCell ref="AC53:AG53"/>
    <mergeCell ref="AE54:AG54"/>
    <mergeCell ref="AA55:AB55"/>
  </mergeCells>
  <conditionalFormatting sqref="A31">
    <cfRule type="expression" dxfId="133" priority="79">
      <formula>$A$31="extra příplatek za lakování"</formula>
    </cfRule>
    <cfRule type="expression" dxfId="132" priority="80">
      <formula>$A31="barevná varianta je dostupná"</formula>
    </cfRule>
    <cfRule type="expression" dxfId="131" priority="81">
      <formula>$A31="Prodloužený termín dodání"</formula>
    </cfRule>
    <cfRule type="expression" dxfId="130" priority="82">
      <formula>$A31="Nedostupná varianta"</formula>
    </cfRule>
  </conditionalFormatting>
  <conditionalFormatting sqref="A31:T31">
    <cfRule type="expression" dxfId="129" priority="72">
      <formula>$A$31="v kolonkách výše, vyber typ panelu"</formula>
    </cfRule>
  </conditionalFormatting>
  <conditionalFormatting sqref="AH56">
    <cfRule type="expression" dxfId="128" priority="65">
      <formula>IF(COUNTA($AD$56)=0,"nic",IF(COUNTA($AH$56)=0,1,0))=1</formula>
    </cfRule>
  </conditionalFormatting>
  <conditionalFormatting sqref="F12:G12">
    <cfRule type="expression" dxfId="127" priority="43">
      <formula>F12="nutné doplnit"</formula>
    </cfRule>
    <cfRule type="expression" dxfId="126" priority="44">
      <formula>F12=0</formula>
    </cfRule>
  </conditionalFormatting>
  <conditionalFormatting sqref="F13:G13">
    <cfRule type="expression" dxfId="125" priority="41">
      <formula>F13="nutné doplnit"</formula>
    </cfRule>
    <cfRule type="expression" dxfId="124" priority="42">
      <formula>F13=0</formula>
    </cfRule>
  </conditionalFormatting>
  <conditionalFormatting sqref="F15:G15">
    <cfRule type="expression" dxfId="123" priority="39">
      <formula>F15="nutné doplnit vše žluté"</formula>
    </cfRule>
    <cfRule type="expression" dxfId="122" priority="40">
      <formula>F15=0</formula>
    </cfRule>
  </conditionalFormatting>
  <conditionalFormatting sqref="F16:G16">
    <cfRule type="expression" dxfId="121" priority="37">
      <formula>F16="nutné doplnit"</formula>
    </cfRule>
    <cfRule type="expression" dxfId="120" priority="38">
      <formula>F16=0</formula>
    </cfRule>
  </conditionalFormatting>
  <conditionalFormatting sqref="G17">
    <cfRule type="expression" dxfId="119" priority="36">
      <formula>$G$17+$G$18=0</formula>
    </cfRule>
  </conditionalFormatting>
  <conditionalFormatting sqref="G18">
    <cfRule type="expression" dxfId="118" priority="35">
      <formula>$G$17+$G$18=0</formula>
    </cfRule>
  </conditionalFormatting>
  <conditionalFormatting sqref="G26:H26">
    <cfRule type="expression" dxfId="117" priority="34">
      <formula>$G$26&gt;0</formula>
    </cfRule>
  </conditionalFormatting>
  <conditionalFormatting sqref="F21:F25 I21:I25 S21:T25 G26:H26">
    <cfRule type="expression" dxfId="116" priority="33">
      <formula>$F$21+$F$22+$F$23+$F$24+$F$25+$I$21+$I$22+$I$23+$I$24+$I$25+$S$21+$S$22+$S$23+$S$24+$S$25+$G$26=0</formula>
    </cfRule>
  </conditionalFormatting>
  <conditionalFormatting sqref="F28:F30">
    <cfRule type="expression" dxfId="115" priority="32">
      <formula>$F$28+$F$29+$F$30=0</formula>
    </cfRule>
  </conditionalFormatting>
  <conditionalFormatting sqref="I28:I30 S28:T29">
    <cfRule type="expression" dxfId="114" priority="31">
      <formula>$I$28+$I$29+$I$30+$S$28+$S$29=0</formula>
    </cfRule>
  </conditionalFormatting>
  <conditionalFormatting sqref="S44:T44">
    <cfRule type="expression" dxfId="113" priority="28">
      <formula>COUNTA($S$44)=0</formula>
    </cfRule>
  </conditionalFormatting>
  <conditionalFormatting sqref="H49:H51">
    <cfRule type="expression" dxfId="112" priority="27">
      <formula>IF(COUNTA($S$46:$T$47)=0,"nic",IF(COUNTA($H$49:$H$51)=0,1,0))=1</formula>
    </cfRule>
  </conditionalFormatting>
  <conditionalFormatting sqref="S38:T39">
    <cfRule type="expression" dxfId="111" priority="26">
      <formula>IF(COUNTA($S$46:$T$47)=0,"nic",IF(COUNTA($S$38:$T$39)=0,1,0))=1</formula>
    </cfRule>
  </conditionalFormatting>
  <conditionalFormatting sqref="AA14:AA15 AD14:AD15 AG14:AG15">
    <cfRule type="expression" dxfId="110" priority="16">
      <formula>IF(COUNTA($AC$8,$AH$8)=0,"nic",IF(COUNTA($AA$14,$AD$14,$AG$14)=0,1,0))=1</formula>
    </cfRule>
    <cfRule type="expression" dxfId="109" priority="17">
      <formula>"KDYŽ(POČET2($AC$8;$AH$8)=0;""nic"";KDYŽ(POČET2($AA$14;$AD$14;$AG$14)=0;0;1))=1"</formula>
    </cfRule>
  </conditionalFormatting>
  <conditionalFormatting sqref="AC23:AC24 AG23:AG24">
    <cfRule type="expression" dxfId="108" priority="15">
      <formula>IF(COUNTA($AC$8,$AH$8)=0,"nic",IF(COUNTA($AC$23,$AG$23)=0,1,0))=1</formula>
    </cfRule>
  </conditionalFormatting>
  <conditionalFormatting sqref="AE28 AH28">
    <cfRule type="expression" dxfId="107" priority="14">
      <formula>IF(COUNTA($AC$8,$AH$8)=0,"nic",IF(COUNTA($AE$28,$AH$28)=0,1,0))=1</formula>
    </cfRule>
  </conditionalFormatting>
  <conditionalFormatting sqref="A14:G14">
    <cfRule type="expression" dxfId="106" priority="13">
      <formula>IF(A14="VYBERTE JINÝ TYP VRAT",1,0)=1</formula>
    </cfRule>
  </conditionalFormatting>
  <conditionalFormatting sqref="AG44:AH44">
    <cfRule type="expression" dxfId="105" priority="12">
      <formula>IF(COUNTA($AA$42,$AE$42,$AH$42)=0,"nic",IF(COUNTA($AG$44)=0,1,0))=1</formula>
    </cfRule>
  </conditionalFormatting>
  <conditionalFormatting sqref="AH45 AE45">
    <cfRule type="expression" dxfId="104" priority="11">
      <formula>IF(COUNTA($AA$42,$AE$42,$AH$42)=0,"nic",IF(COUNTA($AE$45,$AH$45)=0,1,0))=1</formula>
    </cfRule>
  </conditionalFormatting>
  <conditionalFormatting sqref="AD46 AH46">
    <cfRule type="expression" dxfId="103" priority="10">
      <formula>IF(COUNTA($AA$42,$AE$42,$AH$42)=0,"nic",IF(COUNTA($AD$46,$AH$46)=0,1,0))=1</formula>
    </cfRule>
  </conditionalFormatting>
  <conditionalFormatting sqref="AD47:AD48 AH47:AH48">
    <cfRule type="expression" dxfId="102" priority="9">
      <formula>IF(COUNTA($AA$42,$AE$42,$AH$42)=0,"nic",IF(COUNTA($AD$47,$AH$47)=0,1,0))=1</formula>
    </cfRule>
  </conditionalFormatting>
  <conditionalFormatting sqref="AD49 AH49">
    <cfRule type="expression" dxfId="101" priority="8">
      <formula>IF(COUNTA($AA$42,$AE$42,$AH$42)=0,"nic",IF(COUNTA($AD$49,$AH$49)=0,1,0))=1</formula>
    </cfRule>
  </conditionalFormatting>
  <conditionalFormatting sqref="AD54">
    <cfRule type="expression" dxfId="100" priority="7">
      <formula>IF(COUNTA($AH$51,$AH$52,$AH$53)=0,"nic",IF(COUNTA($AD$54)=0,1,0))=1</formula>
    </cfRule>
  </conditionalFormatting>
  <conditionalFormatting sqref="AH54">
    <cfRule type="expression" dxfId="99" priority="6">
      <formula>IF(COUNTA($AH$51,$AH$52,$AH$53)=0,"nic",IF(COUNTA($AH$54)=0,1,0))</formula>
    </cfRule>
  </conditionalFormatting>
  <conditionalFormatting sqref="AD55 AF55 AH55">
    <cfRule type="expression" dxfId="98" priority="5">
      <formula>IF(COUNTA($AH$51,$AH$52,$AH$53)=0,"nic",IF(COUNTA($AD$55,$AF$55,$AH$55)=0,1,0))=1</formula>
    </cfRule>
  </conditionalFormatting>
  <conditionalFormatting sqref="AD57 AF57 AH57">
    <cfRule type="expression" dxfId="97" priority="4">
      <formula>IF(COUNTA($AD$56)=0,"nic",IF(COUNTA($AD$57,$AF$57,$AH$57)=0,1,0))=1</formula>
    </cfRule>
  </conditionalFormatting>
  <conditionalFormatting sqref="A20:T20">
    <cfRule type="expression" dxfId="96" priority="3">
      <formula>IF(COUNTA($F$21:$F$25,$I$21:$I$25,$G$26,$S$21:$T$25)&gt;1,1,0)=1</formula>
    </cfRule>
  </conditionalFormatting>
  <conditionalFormatting sqref="A27:F27">
    <cfRule type="expression" dxfId="95" priority="2">
      <formula>IF(COUNTA($F$28:$F$30)&gt;1,1,0)</formula>
    </cfRule>
  </conditionalFormatting>
  <conditionalFormatting sqref="G27:T27">
    <cfRule type="expression" dxfId="94" priority="1">
      <formula>IF(COUNTA($I$28:$I$30,$S$28:$T$29)&gt;1,1,0)=1</formula>
    </cfRule>
  </conditionalFormatting>
  <hyperlinks>
    <hyperlink ref="J6" r:id="rId1"/>
    <hyperlink ref="S6" r:id="rId2"/>
    <hyperlink ref="AG6" r:id="rId3"/>
    <hyperlink ref="AE6" r:id="rId4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5"/>
  <drawing r:id="rId6"/>
  <legacyDrawing r:id="rId7"/>
  <oleObjects>
    <mc:AlternateContent xmlns:mc="http://schemas.openxmlformats.org/markup-compatibility/2006">
      <mc:Choice Requires="x14">
        <oleObject shapeId="1025" r:id="rId8">
          <objectPr defaultSize="0" autoPict="0" r:id="rId9">
            <anchor moveWithCells="1" sizeWithCells="1">
              <from>
                <xdr:col>10</xdr:col>
                <xdr:colOff>19050</xdr:colOff>
                <xdr:row>11</xdr:row>
                <xdr:rowOff>9525</xdr:rowOff>
              </from>
              <to>
                <xdr:col>19</xdr:col>
                <xdr:colOff>752475</xdr:colOff>
                <xdr:row>19</xdr:row>
                <xdr:rowOff>0</xdr:rowOff>
              </to>
            </anchor>
          </objectPr>
        </oleObject>
      </mc:Choice>
      <mc:Fallback>
        <oleObject shapeId="102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opLeftCell="AB20" workbookViewId="0">
      <selection activeCell="A20" sqref="A1:AA1048576"/>
    </sheetView>
  </sheetViews>
  <sheetFormatPr defaultColWidth="6.7109375" defaultRowHeight="15" x14ac:dyDescent="0.25"/>
  <cols>
    <col min="1" max="1" width="0" hidden="1" customWidth="1"/>
    <col min="2" max="2" width="8" hidden="1" customWidth="1"/>
    <col min="3" max="25" width="0" hidden="1" customWidth="1"/>
    <col min="26" max="26" width="7" hidden="1" customWidth="1"/>
    <col min="27" max="27" width="0" hidden="1" customWidth="1"/>
  </cols>
  <sheetData>
    <row r="1" spans="1:22" x14ac:dyDescent="0.25">
      <c r="A1" s="456" t="s">
        <v>157</v>
      </c>
      <c r="B1" s="456"/>
      <c r="C1" s="456"/>
      <c r="D1" t="str">
        <f>IF(D4&gt;'RSD 01'!$F$12,"Větší","menší")</f>
        <v>Větší</v>
      </c>
      <c r="E1" t="str">
        <f>IF(E4&gt;'RSD 01'!$F$12,"Větší","menší")</f>
        <v>Větší</v>
      </c>
      <c r="F1" t="str">
        <f>IF(F4&gt;'RSD 01'!$F$12,"Větší","menší")</f>
        <v>Větší</v>
      </c>
      <c r="G1" t="str">
        <f>IF(G4&gt;'RSD 01'!$F$12,"Větší","menší")</f>
        <v>Větší</v>
      </c>
      <c r="H1" t="str">
        <f>IF(H4&gt;'RSD 01'!$F$12,"Větší","menší")</f>
        <v>Větší</v>
      </c>
      <c r="I1" t="str">
        <f>IF(I4&gt;'RSD 01'!$F$12,"Větší","menší")</f>
        <v>Větší</v>
      </c>
      <c r="J1" t="str">
        <f>IF(J4&gt;'RSD 01'!$F$12,"Větší","menší")</f>
        <v>Větší</v>
      </c>
      <c r="K1" t="str">
        <f>IF(K4&gt;'RSD 01'!$F$12,"Větší","menší")</f>
        <v>Větší</v>
      </c>
    </row>
    <row r="2" spans="1:22" ht="15" customHeight="1" x14ac:dyDescent="0.25">
      <c r="A2" s="456"/>
      <c r="B2" s="456"/>
      <c r="C2" s="456"/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</row>
    <row r="3" spans="1:22" ht="15" customHeight="1" x14ac:dyDescent="0.25">
      <c r="A3" s="456"/>
      <c r="B3" s="456"/>
      <c r="C3" s="456"/>
      <c r="D3">
        <v>2250</v>
      </c>
      <c r="E3">
        <v>2375</v>
      </c>
      <c r="F3">
        <v>2500</v>
      </c>
      <c r="G3">
        <v>2750</v>
      </c>
      <c r="H3">
        <v>3000</v>
      </c>
      <c r="I3">
        <v>3250</v>
      </c>
      <c r="J3">
        <v>3500</v>
      </c>
      <c r="K3">
        <v>13700</v>
      </c>
    </row>
    <row r="4" spans="1:22" ht="18" customHeight="1" thickBot="1" x14ac:dyDescent="0.3">
      <c r="A4" s="456"/>
      <c r="B4" s="456"/>
      <c r="C4" s="456"/>
      <c r="D4">
        <f>D3+1</f>
        <v>2251</v>
      </c>
      <c r="E4">
        <f t="shared" ref="E4:K4" si="0">E3+1</f>
        <v>2376</v>
      </c>
      <c r="F4">
        <f t="shared" si="0"/>
        <v>2501</v>
      </c>
      <c r="G4">
        <f t="shared" si="0"/>
        <v>2751</v>
      </c>
      <c r="H4">
        <f t="shared" si="0"/>
        <v>3001</v>
      </c>
      <c r="I4">
        <f t="shared" si="0"/>
        <v>3251</v>
      </c>
      <c r="J4">
        <f t="shared" si="0"/>
        <v>3501</v>
      </c>
      <c r="K4">
        <f t="shared" si="0"/>
        <v>13701</v>
      </c>
    </row>
    <row r="5" spans="1:22" ht="16.5" thickTop="1" x14ac:dyDescent="0.3">
      <c r="A5" t="str">
        <f>IF(C5&gt;'RSD 01'!$F$13,"Větší","menší")</f>
        <v>Větší</v>
      </c>
      <c r="B5">
        <v>2030</v>
      </c>
      <c r="C5">
        <f>B5+1</f>
        <v>2031</v>
      </c>
      <c r="D5" s="183" t="s">
        <v>14</v>
      </c>
      <c r="E5" s="184" t="s">
        <v>14</v>
      </c>
      <c r="F5" s="184" t="s">
        <v>14</v>
      </c>
      <c r="G5" s="184" t="s">
        <v>14</v>
      </c>
      <c r="H5" s="184" t="s">
        <v>14</v>
      </c>
      <c r="I5" s="184" t="s">
        <v>14</v>
      </c>
      <c r="J5" s="184" t="s">
        <v>14</v>
      </c>
      <c r="K5" s="185" t="s">
        <v>156</v>
      </c>
      <c r="L5" s="194" t="s">
        <v>158</v>
      </c>
      <c r="N5" s="182"/>
    </row>
    <row r="6" spans="1:22" x14ac:dyDescent="0.25">
      <c r="A6" t="str">
        <f>IF(C6&gt;'RSD 01'!$F$13,"Větší","menší")</f>
        <v>Větší</v>
      </c>
      <c r="B6">
        <v>2150</v>
      </c>
      <c r="C6">
        <f t="shared" ref="C6:C12" si="1">B6+1</f>
        <v>2151</v>
      </c>
      <c r="D6" s="186" t="s">
        <v>14</v>
      </c>
      <c r="E6" s="187" t="s">
        <v>14</v>
      </c>
      <c r="F6" s="187" t="s">
        <v>14</v>
      </c>
      <c r="G6" s="187" t="s">
        <v>14</v>
      </c>
      <c r="H6" s="187" t="s">
        <v>14</v>
      </c>
      <c r="I6" s="187" t="s">
        <v>14</v>
      </c>
      <c r="J6" s="187" t="s">
        <v>14</v>
      </c>
      <c r="K6" s="188" t="s">
        <v>156</v>
      </c>
      <c r="L6" s="194" t="s">
        <v>158</v>
      </c>
    </row>
    <row r="7" spans="1:22" x14ac:dyDescent="0.25">
      <c r="A7" t="str">
        <f>IF(C7&gt;'RSD 01'!$F$13,"Větší","menší")</f>
        <v>Větší</v>
      </c>
      <c r="B7">
        <v>2280</v>
      </c>
      <c r="C7">
        <f t="shared" si="1"/>
        <v>2281</v>
      </c>
      <c r="D7" s="186" t="s">
        <v>14</v>
      </c>
      <c r="E7" s="187" t="s">
        <v>14</v>
      </c>
      <c r="F7" s="187" t="s">
        <v>14</v>
      </c>
      <c r="G7" s="187" t="s">
        <v>14</v>
      </c>
      <c r="H7" s="187" t="s">
        <v>14</v>
      </c>
      <c r="I7" s="187" t="s">
        <v>14</v>
      </c>
      <c r="J7" s="187" t="s">
        <v>14</v>
      </c>
      <c r="K7" s="188" t="s">
        <v>156</v>
      </c>
      <c r="L7" s="194" t="s">
        <v>158</v>
      </c>
    </row>
    <row r="8" spans="1:22" x14ac:dyDescent="0.25">
      <c r="A8" t="str">
        <f>IF(C8&gt;'RSD 01'!$F$13,"Větší","menší")</f>
        <v>Větší</v>
      </c>
      <c r="B8">
        <v>2470</v>
      </c>
      <c r="C8">
        <f t="shared" si="1"/>
        <v>2471</v>
      </c>
      <c r="D8" s="189" t="s">
        <v>156</v>
      </c>
      <c r="E8" s="187" t="s">
        <v>14</v>
      </c>
      <c r="F8" s="187" t="s">
        <v>14</v>
      </c>
      <c r="G8" s="187" t="s">
        <v>14</v>
      </c>
      <c r="H8" s="187" t="s">
        <v>14</v>
      </c>
      <c r="I8" s="187" t="s">
        <v>14</v>
      </c>
      <c r="J8" s="190" t="s">
        <v>156</v>
      </c>
      <c r="K8" s="188" t="s">
        <v>156</v>
      </c>
      <c r="L8" s="194" t="s">
        <v>158</v>
      </c>
    </row>
    <row r="9" spans="1:22" x14ac:dyDescent="0.25">
      <c r="A9" t="str">
        <f>IF(C9&gt;'RSD 01'!$F$13,"Větší","menší")</f>
        <v>Větší</v>
      </c>
      <c r="B9">
        <v>2530</v>
      </c>
      <c r="C9">
        <f t="shared" si="1"/>
        <v>2531</v>
      </c>
      <c r="D9" s="189" t="s">
        <v>156</v>
      </c>
      <c r="E9" s="190" t="s">
        <v>156</v>
      </c>
      <c r="F9" s="187" t="s">
        <v>14</v>
      </c>
      <c r="G9" s="187" t="s">
        <v>14</v>
      </c>
      <c r="H9" s="187" t="s">
        <v>14</v>
      </c>
      <c r="I9" s="187" t="s">
        <v>14</v>
      </c>
      <c r="J9" s="190" t="s">
        <v>156</v>
      </c>
      <c r="K9" s="188" t="s">
        <v>156</v>
      </c>
      <c r="L9" s="194" t="s">
        <v>158</v>
      </c>
    </row>
    <row r="10" spans="1:22" x14ac:dyDescent="0.25">
      <c r="A10" t="str">
        <f>IF(C10&gt;'RSD 01'!$F$13,"Větší","menší")</f>
        <v>Větší</v>
      </c>
      <c r="B10">
        <v>2680</v>
      </c>
      <c r="C10">
        <f t="shared" si="1"/>
        <v>2681</v>
      </c>
      <c r="D10" s="189" t="s">
        <v>156</v>
      </c>
      <c r="E10" s="190" t="s">
        <v>156</v>
      </c>
      <c r="F10" s="187" t="s">
        <v>14</v>
      </c>
      <c r="G10" s="187" t="s">
        <v>14</v>
      </c>
      <c r="H10" s="187" t="s">
        <v>14</v>
      </c>
      <c r="I10" s="190" t="s">
        <v>156</v>
      </c>
      <c r="J10" s="190" t="s">
        <v>156</v>
      </c>
      <c r="K10" s="188" t="s">
        <v>156</v>
      </c>
      <c r="L10" s="194" t="s">
        <v>158</v>
      </c>
    </row>
    <row r="11" spans="1:22" x14ac:dyDescent="0.25">
      <c r="A11" t="str">
        <f>IF(C11&gt;'RSD 01'!$F$13,"Větší","menší")</f>
        <v>Větší</v>
      </c>
      <c r="B11">
        <v>2840</v>
      </c>
      <c r="C11">
        <f t="shared" si="1"/>
        <v>2841</v>
      </c>
      <c r="D11" s="189" t="s">
        <v>156</v>
      </c>
      <c r="E11" s="190" t="s">
        <v>156</v>
      </c>
      <c r="F11" s="187" t="s">
        <v>14</v>
      </c>
      <c r="G11" s="187" t="s">
        <v>14</v>
      </c>
      <c r="H11" s="190" t="s">
        <v>156</v>
      </c>
      <c r="I11" s="190" t="s">
        <v>156</v>
      </c>
      <c r="J11" s="190" t="s">
        <v>156</v>
      </c>
      <c r="K11" s="188" t="s">
        <v>156</v>
      </c>
      <c r="L11" s="194" t="s">
        <v>158</v>
      </c>
    </row>
    <row r="12" spans="1:22" ht="15.75" thickBot="1" x14ac:dyDescent="0.3">
      <c r="A12" t="str">
        <f>IF(C12&gt;'RSD 01'!$F$13,"Větší","menší")</f>
        <v>Větší</v>
      </c>
      <c r="B12">
        <v>290000</v>
      </c>
      <c r="C12">
        <f t="shared" si="1"/>
        <v>290001</v>
      </c>
      <c r="D12" s="191" t="s">
        <v>156</v>
      </c>
      <c r="E12" s="192" t="s">
        <v>156</v>
      </c>
      <c r="F12" s="192" t="s">
        <v>156</v>
      </c>
      <c r="G12" s="192" t="s">
        <v>156</v>
      </c>
      <c r="H12" s="192" t="s">
        <v>156</v>
      </c>
      <c r="I12" s="192" t="s">
        <v>156</v>
      </c>
      <c r="J12" s="192" t="s">
        <v>156</v>
      </c>
      <c r="K12" s="193" t="s">
        <v>156</v>
      </c>
      <c r="L12" s="194" t="s">
        <v>158</v>
      </c>
    </row>
    <row r="13" spans="1:22" ht="15.75" thickTop="1" x14ac:dyDescent="0.25"/>
    <row r="16" spans="1:22" x14ac:dyDescent="0.25">
      <c r="A16" s="456" t="s">
        <v>159</v>
      </c>
      <c r="B16" s="456"/>
      <c r="C16" s="456"/>
      <c r="D16" t="str">
        <f>IF(D19&gt;'RSD 02'!$F$12,"Větší","menší")</f>
        <v>Větší</v>
      </c>
      <c r="E16" t="str">
        <f>IF(E19&gt;'RSD 02'!$F$12,"Větší","menší")</f>
        <v>Větší</v>
      </c>
      <c r="F16" t="str">
        <f>IF(F19&gt;'RSD 02'!$F$12,"Větší","menší")</f>
        <v>Větší</v>
      </c>
      <c r="G16" t="str">
        <f>IF(G19&gt;'RSD 02'!$F$12,"Větší","menší")</f>
        <v>Větší</v>
      </c>
      <c r="H16" t="str">
        <f>IF(H19&gt;'RSD 02'!$F$12,"Větší","menší")</f>
        <v>Větší</v>
      </c>
      <c r="I16" t="str">
        <f>IF(I19&gt;'RSD 02'!$F$12,"Větší","menší")</f>
        <v>Větší</v>
      </c>
      <c r="J16" t="str">
        <f>IF(J19&gt;'RSD 02'!$F$12,"Větší","menší")</f>
        <v>Větší</v>
      </c>
      <c r="K16" t="str">
        <f>IF(K19&gt;'RSD 02'!$F$12,"Větší","menší")</f>
        <v>Větší</v>
      </c>
      <c r="L16" t="str">
        <f>IF(L19&gt;'RSD 02'!$F$12,"Větší","menší")</f>
        <v>Větší</v>
      </c>
      <c r="M16" t="str">
        <f>IF(M19&gt;'RSD 02'!$F$12,"Větší","menší")</f>
        <v>Větší</v>
      </c>
      <c r="N16" t="str">
        <f>IF(N19&gt;'RSD 02'!$F$12,"Větší","menší")</f>
        <v>Větší</v>
      </c>
      <c r="O16" t="str">
        <f>IF(O19&gt;'RSD 02'!$F$12,"Větší","menší")</f>
        <v>Větší</v>
      </c>
      <c r="P16" t="str">
        <f>IF(P19&gt;'RSD 02'!$F$12,"Větší","menší")</f>
        <v>Větší</v>
      </c>
      <c r="Q16" t="str">
        <f>IF(Q19&gt;'RSD 02'!$F$12,"Větší","menší")</f>
        <v>Větší</v>
      </c>
      <c r="R16" t="str">
        <f>IF(R19&gt;'RSD 02'!$F$12,"Větší","menší")</f>
        <v>Větší</v>
      </c>
      <c r="S16" t="str">
        <f>IF(S19&gt;'RSD 02'!$F$12,"Větší","menší")</f>
        <v>Větší</v>
      </c>
      <c r="T16" t="str">
        <f>IF(T19&gt;'RSD 02'!$F$12,"Větší","menší")</f>
        <v>Větší</v>
      </c>
      <c r="U16" t="str">
        <f>IF(U19&gt;'RSD 02'!$F$12,"Větší","menší")</f>
        <v>Větší</v>
      </c>
      <c r="V16" t="str">
        <f>IF(V19&gt;'RSD 02'!$F$12,"Větší","menší")</f>
        <v>Větší</v>
      </c>
    </row>
    <row r="17" spans="1:26" x14ac:dyDescent="0.25">
      <c r="A17" s="456"/>
      <c r="B17" s="456"/>
      <c r="C17" s="456"/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  <c r="Q17">
        <v>17</v>
      </c>
      <c r="R17">
        <v>18</v>
      </c>
      <c r="S17">
        <v>19</v>
      </c>
      <c r="T17">
        <v>20</v>
      </c>
      <c r="U17">
        <v>21</v>
      </c>
      <c r="V17">
        <v>22</v>
      </c>
    </row>
    <row r="18" spans="1:26" x14ac:dyDescent="0.25">
      <c r="A18" s="456"/>
      <c r="B18" s="456"/>
      <c r="C18" s="456"/>
      <c r="D18">
        <v>2000</v>
      </c>
      <c r="E18">
        <v>2250</v>
      </c>
      <c r="F18">
        <v>2375</v>
      </c>
      <c r="G18">
        <v>2500</v>
      </c>
      <c r="H18">
        <v>2750</v>
      </c>
      <c r="I18">
        <v>3000</v>
      </c>
      <c r="J18">
        <v>3250</v>
      </c>
      <c r="K18">
        <v>3000</v>
      </c>
      <c r="L18">
        <v>3250</v>
      </c>
      <c r="M18">
        <v>3500</v>
      </c>
      <c r="N18">
        <v>3750</v>
      </c>
      <c r="O18">
        <v>4000</v>
      </c>
      <c r="P18">
        <v>4250</v>
      </c>
      <c r="Q18">
        <v>5000</v>
      </c>
      <c r="R18">
        <v>5250</v>
      </c>
      <c r="S18">
        <v>5500</v>
      </c>
      <c r="T18">
        <v>5750</v>
      </c>
      <c r="U18">
        <v>6000</v>
      </c>
      <c r="V18">
        <v>600005</v>
      </c>
    </row>
    <row r="19" spans="1:26" ht="15.75" thickBot="1" x14ac:dyDescent="0.3">
      <c r="A19" s="456"/>
      <c r="B19" s="456"/>
      <c r="C19" s="456"/>
      <c r="D19">
        <f>D18+1</f>
        <v>2001</v>
      </c>
      <c r="E19">
        <f t="shared" ref="E19" si="2">E18+1</f>
        <v>2251</v>
      </c>
      <c r="F19">
        <f t="shared" ref="F19" si="3">F18+1</f>
        <v>2376</v>
      </c>
      <c r="G19">
        <f t="shared" ref="G19" si="4">G18+1</f>
        <v>2501</v>
      </c>
      <c r="H19">
        <f t="shared" ref="H19" si="5">H18+1</f>
        <v>2751</v>
      </c>
      <c r="I19">
        <f t="shared" ref="I19" si="6">I18+1</f>
        <v>3001</v>
      </c>
      <c r="J19">
        <f t="shared" ref="J19" si="7">J18+1</f>
        <v>3251</v>
      </c>
      <c r="K19">
        <f t="shared" ref="K19" si="8">K18+1</f>
        <v>3001</v>
      </c>
      <c r="L19">
        <f t="shared" ref="L19" si="9">L18+1</f>
        <v>3251</v>
      </c>
      <c r="M19">
        <f t="shared" ref="M19" si="10">M18+1</f>
        <v>3501</v>
      </c>
      <c r="N19">
        <f t="shared" ref="N19" si="11">N18+1</f>
        <v>3751</v>
      </c>
      <c r="O19">
        <f t="shared" ref="O19" si="12">O18+1</f>
        <v>4001</v>
      </c>
      <c r="P19">
        <f t="shared" ref="P19" si="13">P18+1</f>
        <v>4251</v>
      </c>
      <c r="Q19">
        <f t="shared" ref="Q19" si="14">Q18+1</f>
        <v>5001</v>
      </c>
      <c r="R19">
        <f t="shared" ref="R19" si="15">R18+1</f>
        <v>5251</v>
      </c>
      <c r="S19">
        <f t="shared" ref="S19" si="16">S18+1</f>
        <v>5501</v>
      </c>
      <c r="T19">
        <f t="shared" ref="T19" si="17">T18+1</f>
        <v>5751</v>
      </c>
      <c r="U19">
        <f t="shared" ref="U19" si="18">U18+1</f>
        <v>6001</v>
      </c>
      <c r="V19">
        <f t="shared" ref="V19" si="19">V18+1</f>
        <v>600006</v>
      </c>
    </row>
    <row r="20" spans="1:26" ht="15.75" thickTop="1" x14ac:dyDescent="0.25">
      <c r="A20" t="str">
        <f>IF(C20&gt;'RSD 02'!$F$13,"Větší","menší")</f>
        <v>Větší</v>
      </c>
      <c r="B20">
        <v>2030</v>
      </c>
      <c r="C20">
        <f>B20+1</f>
        <v>2031</v>
      </c>
      <c r="D20" s="183" t="s">
        <v>14</v>
      </c>
      <c r="E20" s="184" t="s">
        <v>14</v>
      </c>
      <c r="F20" s="184" t="s">
        <v>14</v>
      </c>
      <c r="G20" s="184" t="s">
        <v>14</v>
      </c>
      <c r="H20" s="184" t="s">
        <v>14</v>
      </c>
      <c r="I20" s="184" t="s">
        <v>14</v>
      </c>
      <c r="J20" s="184" t="s">
        <v>14</v>
      </c>
      <c r="K20" s="184" t="s">
        <v>14</v>
      </c>
      <c r="L20" s="184" t="s">
        <v>14</v>
      </c>
      <c r="M20" s="184" t="s">
        <v>14</v>
      </c>
      <c r="N20" s="184" t="s">
        <v>14</v>
      </c>
      <c r="O20" s="184" t="s">
        <v>14</v>
      </c>
      <c r="P20" s="184" t="s">
        <v>14</v>
      </c>
      <c r="Q20" s="184" t="s">
        <v>14</v>
      </c>
      <c r="R20" s="184" t="s">
        <v>14</v>
      </c>
      <c r="S20" s="184" t="s">
        <v>14</v>
      </c>
      <c r="T20" s="184" t="s">
        <v>14</v>
      </c>
      <c r="U20" s="184" t="s">
        <v>14</v>
      </c>
      <c r="V20" s="185" t="s">
        <v>156</v>
      </c>
      <c r="W20" t="s">
        <v>158</v>
      </c>
    </row>
    <row r="21" spans="1:26" x14ac:dyDescent="0.25">
      <c r="A21" t="str">
        <f>IF(C21&gt;'RSD 02'!$F$13,"Větší","menší")</f>
        <v>Větší</v>
      </c>
      <c r="B21">
        <v>2150</v>
      </c>
      <c r="C21">
        <f t="shared" ref="C21:C28" si="20">B21+1</f>
        <v>2151</v>
      </c>
      <c r="D21" s="186" t="s">
        <v>14</v>
      </c>
      <c r="E21" s="187" t="s">
        <v>14</v>
      </c>
      <c r="F21" s="187" t="s">
        <v>14</v>
      </c>
      <c r="G21" s="187" t="s">
        <v>14</v>
      </c>
      <c r="H21" s="187" t="s">
        <v>14</v>
      </c>
      <c r="I21" s="187" t="s">
        <v>14</v>
      </c>
      <c r="J21" s="187" t="s">
        <v>14</v>
      </c>
      <c r="K21" s="187" t="s">
        <v>14</v>
      </c>
      <c r="L21" s="187" t="s">
        <v>14</v>
      </c>
      <c r="M21" s="187" t="s">
        <v>14</v>
      </c>
      <c r="N21" s="187" t="s">
        <v>14</v>
      </c>
      <c r="O21" s="187" t="s">
        <v>14</v>
      </c>
      <c r="P21" s="187" t="s">
        <v>14</v>
      </c>
      <c r="Q21" s="187" t="s">
        <v>14</v>
      </c>
      <c r="R21" s="187" t="s">
        <v>14</v>
      </c>
      <c r="S21" s="187" t="s">
        <v>14</v>
      </c>
      <c r="T21" s="187" t="s">
        <v>14</v>
      </c>
      <c r="U21" s="187" t="s">
        <v>14</v>
      </c>
      <c r="V21" s="188" t="s">
        <v>156</v>
      </c>
      <c r="W21" t="s">
        <v>158</v>
      </c>
    </row>
    <row r="22" spans="1:26" x14ac:dyDescent="0.25">
      <c r="A22" t="str">
        <f>IF(C22&gt;'RSD 02'!$F$13,"Větší","menší")</f>
        <v>Větší</v>
      </c>
      <c r="B22">
        <v>2280</v>
      </c>
      <c r="C22">
        <f t="shared" si="20"/>
        <v>2281</v>
      </c>
      <c r="D22" s="186" t="s">
        <v>14</v>
      </c>
      <c r="E22" s="187" t="s">
        <v>14</v>
      </c>
      <c r="F22" s="187" t="s">
        <v>14</v>
      </c>
      <c r="G22" s="187" t="s">
        <v>14</v>
      </c>
      <c r="H22" s="187" t="s">
        <v>14</v>
      </c>
      <c r="I22" s="187" t="s">
        <v>14</v>
      </c>
      <c r="J22" s="187" t="s">
        <v>14</v>
      </c>
      <c r="K22" s="187" t="s">
        <v>14</v>
      </c>
      <c r="L22" s="187" t="s">
        <v>14</v>
      </c>
      <c r="M22" s="187" t="s">
        <v>14</v>
      </c>
      <c r="N22" s="187" t="s">
        <v>14</v>
      </c>
      <c r="O22" s="187" t="s">
        <v>14</v>
      </c>
      <c r="P22" s="187" t="s">
        <v>14</v>
      </c>
      <c r="Q22" s="187" t="s">
        <v>14</v>
      </c>
      <c r="R22" s="187" t="s">
        <v>14</v>
      </c>
      <c r="S22" s="187" t="s">
        <v>14</v>
      </c>
      <c r="T22" s="187" t="s">
        <v>14</v>
      </c>
      <c r="U22" s="187" t="s">
        <v>14</v>
      </c>
      <c r="V22" s="188" t="s">
        <v>156</v>
      </c>
      <c r="W22" t="s">
        <v>158</v>
      </c>
    </row>
    <row r="23" spans="1:26" x14ac:dyDescent="0.25">
      <c r="A23" t="str">
        <f>IF(C23&gt;'RSD 02'!$F$13,"Větší","menší")</f>
        <v>Větší</v>
      </c>
      <c r="B23">
        <v>2470</v>
      </c>
      <c r="C23">
        <f t="shared" si="20"/>
        <v>2471</v>
      </c>
      <c r="D23" s="186" t="s">
        <v>14</v>
      </c>
      <c r="E23" s="187" t="s">
        <v>14</v>
      </c>
      <c r="F23" s="187" t="s">
        <v>14</v>
      </c>
      <c r="G23" s="187" t="s">
        <v>14</v>
      </c>
      <c r="H23" s="187" t="s">
        <v>14</v>
      </c>
      <c r="I23" s="187" t="s">
        <v>14</v>
      </c>
      <c r="J23" s="187" t="s">
        <v>14</v>
      </c>
      <c r="K23" s="187" t="s">
        <v>14</v>
      </c>
      <c r="L23" s="187" t="s">
        <v>14</v>
      </c>
      <c r="M23" s="187" t="s">
        <v>14</v>
      </c>
      <c r="N23" s="187" t="s">
        <v>14</v>
      </c>
      <c r="O23" s="187" t="s">
        <v>14</v>
      </c>
      <c r="P23" s="187" t="s">
        <v>14</v>
      </c>
      <c r="Q23" s="187" t="s">
        <v>14</v>
      </c>
      <c r="R23" s="187" t="s">
        <v>14</v>
      </c>
      <c r="S23" s="187" t="s">
        <v>14</v>
      </c>
      <c r="T23" s="187" t="s">
        <v>14</v>
      </c>
      <c r="U23" s="187" t="s">
        <v>14</v>
      </c>
      <c r="V23" s="188" t="s">
        <v>156</v>
      </c>
      <c r="W23" t="s">
        <v>158</v>
      </c>
    </row>
    <row r="24" spans="1:26" x14ac:dyDescent="0.25">
      <c r="A24" t="str">
        <f>IF(C24&gt;'RSD 02'!$F$13,"Větší","menší")</f>
        <v>Větší</v>
      </c>
      <c r="B24">
        <v>2530</v>
      </c>
      <c r="C24">
        <f t="shared" si="20"/>
        <v>2531</v>
      </c>
      <c r="D24" s="186" t="s">
        <v>14</v>
      </c>
      <c r="E24" s="187" t="s">
        <v>14</v>
      </c>
      <c r="F24" s="187" t="s">
        <v>14</v>
      </c>
      <c r="G24" s="187" t="s">
        <v>14</v>
      </c>
      <c r="H24" s="187" t="s">
        <v>14</v>
      </c>
      <c r="I24" s="187" t="s">
        <v>14</v>
      </c>
      <c r="J24" s="187" t="s">
        <v>14</v>
      </c>
      <c r="K24" s="187" t="s">
        <v>14</v>
      </c>
      <c r="L24" s="187" t="s">
        <v>14</v>
      </c>
      <c r="M24" s="187" t="s">
        <v>14</v>
      </c>
      <c r="N24" s="187" t="s">
        <v>14</v>
      </c>
      <c r="O24" s="187" t="s">
        <v>14</v>
      </c>
      <c r="P24" s="187" t="s">
        <v>14</v>
      </c>
      <c r="Q24" s="187" t="s">
        <v>14</v>
      </c>
      <c r="R24" s="187" t="s">
        <v>14</v>
      </c>
      <c r="S24" s="187" t="s">
        <v>14</v>
      </c>
      <c r="T24" s="187" t="s">
        <v>14</v>
      </c>
      <c r="U24" s="187" t="s">
        <v>14</v>
      </c>
      <c r="V24" s="188" t="s">
        <v>156</v>
      </c>
      <c r="W24" t="s">
        <v>158</v>
      </c>
    </row>
    <row r="25" spans="1:26" x14ac:dyDescent="0.25">
      <c r="A25" t="str">
        <f>IF(C25&gt;'RSD 02'!$F$13,"Větší","menší")</f>
        <v>Větší</v>
      </c>
      <c r="B25">
        <v>2680</v>
      </c>
      <c r="C25">
        <f t="shared" si="20"/>
        <v>2681</v>
      </c>
      <c r="D25" s="186" t="s">
        <v>14</v>
      </c>
      <c r="E25" s="187" t="s">
        <v>14</v>
      </c>
      <c r="F25" s="187" t="s">
        <v>14</v>
      </c>
      <c r="G25" s="187" t="s">
        <v>14</v>
      </c>
      <c r="H25" s="187" t="s">
        <v>14</v>
      </c>
      <c r="I25" s="187" t="s">
        <v>14</v>
      </c>
      <c r="J25" s="187" t="s">
        <v>14</v>
      </c>
      <c r="K25" s="187" t="s">
        <v>14</v>
      </c>
      <c r="L25" s="187" t="s">
        <v>14</v>
      </c>
      <c r="M25" s="187" t="s">
        <v>14</v>
      </c>
      <c r="N25" s="187" t="s">
        <v>14</v>
      </c>
      <c r="O25" s="187" t="s">
        <v>14</v>
      </c>
      <c r="P25" s="187" t="s">
        <v>14</v>
      </c>
      <c r="Q25" s="187" t="s">
        <v>14</v>
      </c>
      <c r="R25" s="187" t="s">
        <v>14</v>
      </c>
      <c r="S25" s="187" t="s">
        <v>14</v>
      </c>
      <c r="T25" s="187" t="s">
        <v>14</v>
      </c>
      <c r="U25" s="190" t="s">
        <v>156</v>
      </c>
      <c r="V25" s="188" t="s">
        <v>156</v>
      </c>
      <c r="W25" t="s">
        <v>158</v>
      </c>
    </row>
    <row r="26" spans="1:26" x14ac:dyDescent="0.25">
      <c r="A26" t="str">
        <f>IF(C26&gt;'RSD 02'!$F$13,"Větší","menší")</f>
        <v>Větší</v>
      </c>
      <c r="B26">
        <v>2840</v>
      </c>
      <c r="C26">
        <f t="shared" si="20"/>
        <v>2841</v>
      </c>
      <c r="D26" s="186" t="s">
        <v>14</v>
      </c>
      <c r="E26" s="187" t="s">
        <v>14</v>
      </c>
      <c r="F26" s="187" t="s">
        <v>14</v>
      </c>
      <c r="G26" s="187" t="s">
        <v>14</v>
      </c>
      <c r="H26" s="187" t="s">
        <v>14</v>
      </c>
      <c r="I26" s="187" t="s">
        <v>14</v>
      </c>
      <c r="J26" s="187" t="s">
        <v>14</v>
      </c>
      <c r="K26" s="187" t="s">
        <v>14</v>
      </c>
      <c r="L26" s="187" t="s">
        <v>14</v>
      </c>
      <c r="M26" s="187" t="s">
        <v>14</v>
      </c>
      <c r="N26" s="187" t="s">
        <v>14</v>
      </c>
      <c r="O26" s="187" t="s">
        <v>14</v>
      </c>
      <c r="P26" s="187" t="s">
        <v>14</v>
      </c>
      <c r="Q26" s="187" t="s">
        <v>14</v>
      </c>
      <c r="R26" s="187" t="s">
        <v>14</v>
      </c>
      <c r="S26" s="187" t="s">
        <v>14</v>
      </c>
      <c r="T26" s="187" t="s">
        <v>14</v>
      </c>
      <c r="U26" s="190" t="s">
        <v>156</v>
      </c>
      <c r="V26" s="188" t="s">
        <v>156</v>
      </c>
      <c r="W26" t="s">
        <v>158</v>
      </c>
    </row>
    <row r="27" spans="1:26" x14ac:dyDescent="0.25">
      <c r="A27" t="str">
        <f>IF(C27&gt;'RSD 02'!$F$13,"Větší","menší")</f>
        <v>Větší</v>
      </c>
      <c r="B27">
        <v>3080</v>
      </c>
      <c r="C27">
        <f t="shared" si="20"/>
        <v>3081</v>
      </c>
      <c r="D27" s="186" t="s">
        <v>14</v>
      </c>
      <c r="E27" s="187" t="s">
        <v>14</v>
      </c>
      <c r="F27" s="187" t="s">
        <v>14</v>
      </c>
      <c r="G27" s="187" t="s">
        <v>14</v>
      </c>
      <c r="H27" s="187" t="s">
        <v>14</v>
      </c>
      <c r="I27" s="187" t="s">
        <v>14</v>
      </c>
      <c r="J27" s="187" t="s">
        <v>14</v>
      </c>
      <c r="K27" s="187" t="s">
        <v>14</v>
      </c>
      <c r="L27" s="187" t="s">
        <v>14</v>
      </c>
      <c r="M27" s="187" t="s">
        <v>14</v>
      </c>
      <c r="N27" s="187" t="s">
        <v>14</v>
      </c>
      <c r="O27" s="187" t="s">
        <v>14</v>
      </c>
      <c r="P27" s="187" t="s">
        <v>14</v>
      </c>
      <c r="Q27" s="187" t="s">
        <v>14</v>
      </c>
      <c r="R27" s="187" t="s">
        <v>14</v>
      </c>
      <c r="S27" s="190" t="s">
        <v>156</v>
      </c>
      <c r="T27" s="190" t="s">
        <v>156</v>
      </c>
      <c r="U27" s="190" t="s">
        <v>156</v>
      </c>
      <c r="V27" s="188" t="s">
        <v>156</v>
      </c>
      <c r="W27" s="194" t="s">
        <v>158</v>
      </c>
    </row>
    <row r="28" spans="1:26" ht="15.75" thickBot="1" x14ac:dyDescent="0.3">
      <c r="A28" t="str">
        <f>IF(C28&gt;'RSD 02'!$F$13,"Větší","menší")</f>
        <v>Větší</v>
      </c>
      <c r="B28">
        <v>308000</v>
      </c>
      <c r="C28">
        <f t="shared" si="20"/>
        <v>308001</v>
      </c>
      <c r="D28" s="191" t="s">
        <v>156</v>
      </c>
      <c r="E28" s="192" t="s">
        <v>156</v>
      </c>
      <c r="F28" s="192" t="s">
        <v>156</v>
      </c>
      <c r="G28" s="192" t="s">
        <v>156</v>
      </c>
      <c r="H28" s="192" t="s">
        <v>156</v>
      </c>
      <c r="I28" s="192" t="s">
        <v>156</v>
      </c>
      <c r="J28" s="192" t="s">
        <v>156</v>
      </c>
      <c r="K28" s="192" t="s">
        <v>156</v>
      </c>
      <c r="L28" s="192" t="s">
        <v>156</v>
      </c>
      <c r="M28" s="192" t="s">
        <v>156</v>
      </c>
      <c r="N28" s="192" t="s">
        <v>156</v>
      </c>
      <c r="O28" s="192" t="s">
        <v>156</v>
      </c>
      <c r="P28" s="192" t="s">
        <v>156</v>
      </c>
      <c r="Q28" s="192" t="s">
        <v>156</v>
      </c>
      <c r="R28" s="192" t="s">
        <v>156</v>
      </c>
      <c r="S28" s="192" t="s">
        <v>156</v>
      </c>
      <c r="T28" s="192" t="s">
        <v>156</v>
      </c>
      <c r="U28" s="192" t="s">
        <v>156</v>
      </c>
      <c r="V28" s="193" t="s">
        <v>156</v>
      </c>
      <c r="W28" t="s">
        <v>158</v>
      </c>
    </row>
    <row r="29" spans="1:26" ht="15.75" thickTop="1" x14ac:dyDescent="0.25"/>
    <row r="31" spans="1:26" x14ac:dyDescent="0.25">
      <c r="A31" s="456" t="s">
        <v>160</v>
      </c>
      <c r="B31" s="456"/>
      <c r="C31" s="456"/>
      <c r="D31" t="str">
        <f>IF(D34&gt;ISD!$F$12,"Větší","menší")</f>
        <v>Větší</v>
      </c>
      <c r="E31" t="str">
        <f>IF(E34&gt;ISD!$F$12,"Větší","menší")</f>
        <v>Větší</v>
      </c>
      <c r="F31" t="str">
        <f>IF(F34&gt;ISD!$F$12,"Větší","menší")</f>
        <v>Větší</v>
      </c>
      <c r="G31" t="str">
        <f>IF(G34&gt;ISD!$F$12,"Větší","menší")</f>
        <v>Větší</v>
      </c>
      <c r="H31" t="str">
        <f>IF(H34&gt;ISD!$F$12,"Větší","menší")</f>
        <v>Větší</v>
      </c>
      <c r="I31" t="str">
        <f>IF(I34&gt;ISD!$F$12,"Větší","menší")</f>
        <v>Větší</v>
      </c>
      <c r="J31" t="str">
        <f>IF(J34&gt;ISD!$F$12,"Větší","menší")</f>
        <v>Větší</v>
      </c>
      <c r="K31" t="str">
        <f>IF(K34&gt;ISD!$F$12,"Větší","menší")</f>
        <v>Větší</v>
      </c>
      <c r="L31" t="str">
        <f>IF(L34&gt;ISD!$F$12,"Větší","menší")</f>
        <v>Větší</v>
      </c>
      <c r="M31" t="str">
        <f>IF(M34&gt;ISD!$F$12,"Větší","menší")</f>
        <v>Větší</v>
      </c>
      <c r="N31" t="str">
        <f>IF(N34&gt;ISD!$F$12,"Větší","menší")</f>
        <v>Větší</v>
      </c>
      <c r="O31" t="str">
        <f>IF(O34&gt;ISD!$F$12,"Větší","menší")</f>
        <v>Větší</v>
      </c>
      <c r="P31" t="str">
        <f>IF(P34&gt;ISD!$F$12,"Větší","menší")</f>
        <v>Větší</v>
      </c>
      <c r="Q31" t="str">
        <f>IF(Q34&gt;ISD!$F$12,"Větší","menší")</f>
        <v>Větší</v>
      </c>
      <c r="R31" t="str">
        <f>IF(R34&gt;ISD!$F$12,"Větší","menší")</f>
        <v>Větší</v>
      </c>
      <c r="S31" t="str">
        <f>IF(S34&gt;ISD!$F$12,"Větší","menší")</f>
        <v>Větší</v>
      </c>
      <c r="T31" t="str">
        <f>IF(T34&gt;ISD!$F$12,"Větší","menší")</f>
        <v>Větší</v>
      </c>
      <c r="U31" t="str">
        <f>IF(U34&gt;ISD!$F$12,"Větší","menší")</f>
        <v>Větší</v>
      </c>
      <c r="V31" t="str">
        <f>IF(V34&gt;ISD!$F$12,"Větší","menší")</f>
        <v>Větší</v>
      </c>
      <c r="W31" t="str">
        <f>IF(W34&gt;ISD!$F$12,"Větší","menší")</f>
        <v>Větší</v>
      </c>
      <c r="X31" t="str">
        <f>IF(X34&gt;ISD!$F$12,"Větší","menší")</f>
        <v>Větší</v>
      </c>
      <c r="Y31" t="str">
        <f>IF(Y34&gt;ISD!$F$12,"Větší","menší")</f>
        <v>Větší</v>
      </c>
      <c r="Z31" t="str">
        <f>IF(Z34&gt;ISD!$F$12,"Větší","menší")</f>
        <v>Větší</v>
      </c>
    </row>
    <row r="32" spans="1:26" x14ac:dyDescent="0.25">
      <c r="A32" s="456"/>
      <c r="B32" s="456"/>
      <c r="C32" s="456"/>
      <c r="D32">
        <v>4</v>
      </c>
      <c r="E32">
        <v>5</v>
      </c>
      <c r="F32">
        <v>6</v>
      </c>
      <c r="G32">
        <v>7</v>
      </c>
      <c r="H32">
        <v>8</v>
      </c>
      <c r="I32">
        <v>9</v>
      </c>
      <c r="J32">
        <v>10</v>
      </c>
      <c r="K32">
        <v>11</v>
      </c>
      <c r="L32">
        <v>12</v>
      </c>
      <c r="M32">
        <v>13</v>
      </c>
      <c r="N32">
        <v>14</v>
      </c>
      <c r="O32">
        <v>15</v>
      </c>
      <c r="P32">
        <v>16</v>
      </c>
      <c r="Q32">
        <v>17</v>
      </c>
      <c r="R32">
        <v>18</v>
      </c>
      <c r="S32">
        <v>19</v>
      </c>
      <c r="T32">
        <v>20</v>
      </c>
      <c r="U32">
        <v>21</v>
      </c>
      <c r="V32">
        <v>22</v>
      </c>
      <c r="W32">
        <v>23</v>
      </c>
      <c r="X32">
        <v>24</v>
      </c>
      <c r="Y32">
        <v>25</v>
      </c>
      <c r="Z32">
        <v>26</v>
      </c>
    </row>
    <row r="33" spans="1:27" x14ac:dyDescent="0.25">
      <c r="A33" s="456"/>
      <c r="B33" s="456"/>
      <c r="C33" s="456"/>
      <c r="D33">
        <v>2000</v>
      </c>
      <c r="E33">
        <v>2250</v>
      </c>
      <c r="F33">
        <v>2375</v>
      </c>
      <c r="G33">
        <v>2500</v>
      </c>
      <c r="H33">
        <v>2750</v>
      </c>
      <c r="I33">
        <v>3000</v>
      </c>
      <c r="J33">
        <v>3250</v>
      </c>
      <c r="K33">
        <v>3000</v>
      </c>
      <c r="L33">
        <v>3250</v>
      </c>
      <c r="M33">
        <v>3500</v>
      </c>
      <c r="N33">
        <v>3750</v>
      </c>
      <c r="O33">
        <v>4000</v>
      </c>
      <c r="P33">
        <v>4250</v>
      </c>
      <c r="Q33">
        <v>5000</v>
      </c>
      <c r="R33">
        <v>5250</v>
      </c>
      <c r="S33">
        <v>5500</v>
      </c>
      <c r="T33">
        <v>5750</v>
      </c>
      <c r="U33">
        <v>6000</v>
      </c>
      <c r="V33">
        <f>U33+500</f>
        <v>6500</v>
      </c>
      <c r="W33">
        <f t="shared" ref="W33:Y33" si="21">V33+500</f>
        <v>7000</v>
      </c>
      <c r="X33">
        <f t="shared" si="21"/>
        <v>7500</v>
      </c>
      <c r="Y33">
        <f t="shared" si="21"/>
        <v>8000</v>
      </c>
      <c r="Z33">
        <v>800000</v>
      </c>
    </row>
    <row r="34" spans="1:27" ht="15.75" thickBot="1" x14ac:dyDescent="0.3">
      <c r="A34" s="456"/>
      <c r="B34" s="456"/>
      <c r="C34" s="456"/>
      <c r="D34">
        <f>D33+1</f>
        <v>2001</v>
      </c>
      <c r="E34">
        <f t="shared" ref="E34" si="22">E33+1</f>
        <v>2251</v>
      </c>
      <c r="F34">
        <f t="shared" ref="F34" si="23">F33+1</f>
        <v>2376</v>
      </c>
      <c r="G34">
        <f t="shared" ref="G34" si="24">G33+1</f>
        <v>2501</v>
      </c>
      <c r="H34">
        <f t="shared" ref="H34" si="25">H33+1</f>
        <v>2751</v>
      </c>
      <c r="I34">
        <f t="shared" ref="I34" si="26">I33+1</f>
        <v>3001</v>
      </c>
      <c r="J34">
        <f t="shared" ref="J34" si="27">J33+1</f>
        <v>3251</v>
      </c>
      <c r="K34">
        <f t="shared" ref="K34" si="28">K33+1</f>
        <v>3001</v>
      </c>
      <c r="L34">
        <f t="shared" ref="L34" si="29">L33+1</f>
        <v>3251</v>
      </c>
      <c r="M34">
        <f t="shared" ref="M34" si="30">M33+1</f>
        <v>3501</v>
      </c>
      <c r="N34">
        <f t="shared" ref="N34" si="31">N33+1</f>
        <v>3751</v>
      </c>
      <c r="O34">
        <f t="shared" ref="O34" si="32">O33+1</f>
        <v>4001</v>
      </c>
      <c r="P34">
        <f t="shared" ref="P34" si="33">P33+1</f>
        <v>4251</v>
      </c>
      <c r="Q34">
        <f t="shared" ref="Q34" si="34">Q33+1</f>
        <v>5001</v>
      </c>
      <c r="R34">
        <f t="shared" ref="R34" si="35">R33+1</f>
        <v>5251</v>
      </c>
      <c r="S34">
        <f t="shared" ref="S34" si="36">S33+1</f>
        <v>5501</v>
      </c>
      <c r="T34">
        <f t="shared" ref="T34" si="37">T33+1</f>
        <v>5751</v>
      </c>
      <c r="U34">
        <f t="shared" ref="U34" si="38">U33+1</f>
        <v>6001</v>
      </c>
      <c r="V34">
        <f t="shared" ref="V34" si="39">V33+1</f>
        <v>6501</v>
      </c>
      <c r="W34">
        <f t="shared" ref="W34" si="40">W33+1</f>
        <v>7001</v>
      </c>
      <c r="X34">
        <f t="shared" ref="X34" si="41">X33+1</f>
        <v>7501</v>
      </c>
      <c r="Y34">
        <f t="shared" ref="Y34" si="42">Y33+1</f>
        <v>8001</v>
      </c>
      <c r="Z34">
        <f t="shared" ref="Z34" si="43">Z33+1</f>
        <v>800001</v>
      </c>
    </row>
    <row r="35" spans="1:27" ht="15.75" thickTop="1" x14ac:dyDescent="0.25">
      <c r="A35" t="str">
        <f>IF(C35&gt;ISD!$F$13,"Větší","menší")</f>
        <v>Větší</v>
      </c>
      <c r="B35">
        <v>2020</v>
      </c>
      <c r="C35">
        <f>B35+1</f>
        <v>2021</v>
      </c>
      <c r="D35" s="183" t="s">
        <v>14</v>
      </c>
      <c r="E35" s="184" t="s">
        <v>14</v>
      </c>
      <c r="F35" s="184" t="s">
        <v>14</v>
      </c>
      <c r="G35" s="184" t="s">
        <v>14</v>
      </c>
      <c r="H35" s="184" t="s">
        <v>14</v>
      </c>
      <c r="I35" s="184" t="s">
        <v>14</v>
      </c>
      <c r="J35" s="184" t="s">
        <v>14</v>
      </c>
      <c r="K35" s="184" t="s">
        <v>14</v>
      </c>
      <c r="L35" s="184" t="s">
        <v>14</v>
      </c>
      <c r="M35" s="184" t="s">
        <v>14</v>
      </c>
      <c r="N35" s="184" t="s">
        <v>14</v>
      </c>
      <c r="O35" s="184" t="s">
        <v>14</v>
      </c>
      <c r="P35" s="184" t="s">
        <v>14</v>
      </c>
      <c r="Q35" s="184" t="s">
        <v>14</v>
      </c>
      <c r="R35" s="184" t="s">
        <v>14</v>
      </c>
      <c r="S35" s="184" t="s">
        <v>14</v>
      </c>
      <c r="T35" s="184" t="s">
        <v>14</v>
      </c>
      <c r="U35" s="184" t="s">
        <v>14</v>
      </c>
      <c r="V35" s="184" t="s">
        <v>14</v>
      </c>
      <c r="W35" s="184" t="s">
        <v>14</v>
      </c>
      <c r="X35" s="184" t="s">
        <v>14</v>
      </c>
      <c r="Y35" s="184" t="s">
        <v>14</v>
      </c>
      <c r="Z35" s="185" t="s">
        <v>161</v>
      </c>
      <c r="AA35" s="194" t="s">
        <v>158</v>
      </c>
    </row>
    <row r="36" spans="1:27" x14ac:dyDescent="0.25">
      <c r="A36" t="str">
        <f>IF(C36&gt;ISD!$F$13,"Větší","menší")</f>
        <v>Větší</v>
      </c>
      <c r="B36">
        <v>2130</v>
      </c>
      <c r="C36">
        <f t="shared" ref="C36:C76" si="44">B36+1</f>
        <v>2131</v>
      </c>
      <c r="D36" s="186" t="s">
        <v>14</v>
      </c>
      <c r="E36" s="187" t="s">
        <v>14</v>
      </c>
      <c r="F36" s="187" t="s">
        <v>14</v>
      </c>
      <c r="G36" s="187" t="s">
        <v>14</v>
      </c>
      <c r="H36" s="187" t="s">
        <v>14</v>
      </c>
      <c r="I36" s="187" t="s">
        <v>14</v>
      </c>
      <c r="J36" s="187" t="s">
        <v>14</v>
      </c>
      <c r="K36" s="187" t="s">
        <v>14</v>
      </c>
      <c r="L36" s="187" t="s">
        <v>14</v>
      </c>
      <c r="M36" s="187" t="s">
        <v>14</v>
      </c>
      <c r="N36" s="187" t="s">
        <v>14</v>
      </c>
      <c r="O36" s="187" t="s">
        <v>14</v>
      </c>
      <c r="P36" s="187" t="s">
        <v>14</v>
      </c>
      <c r="Q36" s="187" t="s">
        <v>14</v>
      </c>
      <c r="R36" s="187" t="s">
        <v>14</v>
      </c>
      <c r="S36" s="187" t="s">
        <v>14</v>
      </c>
      <c r="T36" s="187" t="s">
        <v>14</v>
      </c>
      <c r="U36" s="187" t="s">
        <v>14</v>
      </c>
      <c r="V36" s="187" t="s">
        <v>14</v>
      </c>
      <c r="W36" s="187" t="s">
        <v>14</v>
      </c>
      <c r="X36" s="187" t="s">
        <v>14</v>
      </c>
      <c r="Y36" s="187" t="s">
        <v>14</v>
      </c>
      <c r="Z36" s="188" t="s">
        <v>161</v>
      </c>
      <c r="AA36" s="194" t="s">
        <v>158</v>
      </c>
    </row>
    <row r="37" spans="1:27" x14ac:dyDescent="0.25">
      <c r="A37" t="str">
        <f>IF(C37&gt;ISD!$F$13,"Větší","menší")</f>
        <v>Větší</v>
      </c>
      <c r="B37">
        <v>2240</v>
      </c>
      <c r="C37">
        <f t="shared" si="44"/>
        <v>2241</v>
      </c>
      <c r="D37" s="186" t="s">
        <v>14</v>
      </c>
      <c r="E37" s="187" t="s">
        <v>14</v>
      </c>
      <c r="F37" s="187" t="s">
        <v>14</v>
      </c>
      <c r="G37" s="187" t="s">
        <v>14</v>
      </c>
      <c r="H37" s="187" t="s">
        <v>14</v>
      </c>
      <c r="I37" s="187" t="s">
        <v>14</v>
      </c>
      <c r="J37" s="187" t="s">
        <v>14</v>
      </c>
      <c r="K37" s="187" t="s">
        <v>14</v>
      </c>
      <c r="L37" s="187" t="s">
        <v>14</v>
      </c>
      <c r="M37" s="187" t="s">
        <v>14</v>
      </c>
      <c r="N37" s="187" t="s">
        <v>14</v>
      </c>
      <c r="O37" s="187" t="s">
        <v>14</v>
      </c>
      <c r="P37" s="187" t="s">
        <v>14</v>
      </c>
      <c r="Q37" s="187" t="s">
        <v>14</v>
      </c>
      <c r="R37" s="187" t="s">
        <v>14</v>
      </c>
      <c r="S37" s="187" t="s">
        <v>14</v>
      </c>
      <c r="T37" s="187" t="s">
        <v>14</v>
      </c>
      <c r="U37" s="187" t="s">
        <v>14</v>
      </c>
      <c r="V37" s="187" t="s">
        <v>14</v>
      </c>
      <c r="W37" s="187" t="s">
        <v>14</v>
      </c>
      <c r="X37" s="187" t="s">
        <v>14</v>
      </c>
      <c r="Y37" s="187" t="s">
        <v>14</v>
      </c>
      <c r="Z37" s="188" t="s">
        <v>161</v>
      </c>
      <c r="AA37" s="194" t="s">
        <v>158</v>
      </c>
    </row>
    <row r="38" spans="1:27" x14ac:dyDescent="0.25">
      <c r="A38" t="str">
        <f>IF(C38&gt;ISD!$F$13,"Větší","menší")</f>
        <v>Větší</v>
      </c>
      <c r="B38">
        <v>2350</v>
      </c>
      <c r="C38">
        <f t="shared" si="44"/>
        <v>2351</v>
      </c>
      <c r="D38" s="186" t="s">
        <v>14</v>
      </c>
      <c r="E38" s="187" t="s">
        <v>14</v>
      </c>
      <c r="F38" s="187" t="s">
        <v>14</v>
      </c>
      <c r="G38" s="187" t="s">
        <v>14</v>
      </c>
      <c r="H38" s="187" t="s">
        <v>14</v>
      </c>
      <c r="I38" s="187" t="s">
        <v>14</v>
      </c>
      <c r="J38" s="187" t="s">
        <v>14</v>
      </c>
      <c r="K38" s="187" t="s">
        <v>14</v>
      </c>
      <c r="L38" s="187" t="s">
        <v>14</v>
      </c>
      <c r="M38" s="187" t="s">
        <v>14</v>
      </c>
      <c r="N38" s="187" t="s">
        <v>14</v>
      </c>
      <c r="O38" s="187" t="s">
        <v>14</v>
      </c>
      <c r="P38" s="187" t="s">
        <v>14</v>
      </c>
      <c r="Q38" s="187" t="s">
        <v>14</v>
      </c>
      <c r="R38" s="187" t="s">
        <v>14</v>
      </c>
      <c r="S38" s="187" t="s">
        <v>14</v>
      </c>
      <c r="T38" s="187" t="s">
        <v>14</v>
      </c>
      <c r="U38" s="187" t="s">
        <v>14</v>
      </c>
      <c r="V38" s="187" t="s">
        <v>14</v>
      </c>
      <c r="W38" s="187" t="s">
        <v>14</v>
      </c>
      <c r="X38" s="187" t="s">
        <v>14</v>
      </c>
      <c r="Y38" s="187" t="s">
        <v>14</v>
      </c>
      <c r="Z38" s="188" t="s">
        <v>161</v>
      </c>
      <c r="AA38" s="194" t="s">
        <v>158</v>
      </c>
    </row>
    <row r="39" spans="1:27" x14ac:dyDescent="0.25">
      <c r="A39" t="str">
        <f>IF(C39&gt;ISD!$F$13,"Větší","menší")</f>
        <v>Větší</v>
      </c>
      <c r="B39">
        <v>2460</v>
      </c>
      <c r="C39">
        <f t="shared" si="44"/>
        <v>2461</v>
      </c>
      <c r="D39" s="186" t="s">
        <v>14</v>
      </c>
      <c r="E39" s="187" t="s">
        <v>14</v>
      </c>
      <c r="F39" s="187" t="s">
        <v>14</v>
      </c>
      <c r="G39" s="187" t="s">
        <v>14</v>
      </c>
      <c r="H39" s="187" t="s">
        <v>14</v>
      </c>
      <c r="I39" s="187" t="s">
        <v>14</v>
      </c>
      <c r="J39" s="187" t="s">
        <v>14</v>
      </c>
      <c r="K39" s="187" t="s">
        <v>14</v>
      </c>
      <c r="L39" s="187" t="s">
        <v>14</v>
      </c>
      <c r="M39" s="187" t="s">
        <v>14</v>
      </c>
      <c r="N39" s="187" t="s">
        <v>14</v>
      </c>
      <c r="O39" s="187" t="s">
        <v>14</v>
      </c>
      <c r="P39" s="187" t="s">
        <v>14</v>
      </c>
      <c r="Q39" s="187" t="s">
        <v>14</v>
      </c>
      <c r="R39" s="187" t="s">
        <v>14</v>
      </c>
      <c r="S39" s="187" t="s">
        <v>14</v>
      </c>
      <c r="T39" s="187" t="s">
        <v>14</v>
      </c>
      <c r="U39" s="187" t="s">
        <v>14</v>
      </c>
      <c r="V39" s="187" t="s">
        <v>14</v>
      </c>
      <c r="W39" s="187" t="s">
        <v>14</v>
      </c>
      <c r="X39" s="187" t="s">
        <v>14</v>
      </c>
      <c r="Y39" s="187" t="s">
        <v>14</v>
      </c>
      <c r="Z39" s="188" t="s">
        <v>161</v>
      </c>
      <c r="AA39" s="194" t="s">
        <v>158</v>
      </c>
    </row>
    <row r="40" spans="1:27" x14ac:dyDescent="0.25">
      <c r="A40" t="str">
        <f>IF(C40&gt;ISD!$F$13,"Větší","menší")</f>
        <v>Větší</v>
      </c>
      <c r="B40">
        <v>2520</v>
      </c>
      <c r="C40">
        <f t="shared" si="44"/>
        <v>2521</v>
      </c>
      <c r="D40" s="186" t="s">
        <v>14</v>
      </c>
      <c r="E40" s="187" t="s">
        <v>14</v>
      </c>
      <c r="F40" s="187" t="s">
        <v>14</v>
      </c>
      <c r="G40" s="187" t="s">
        <v>14</v>
      </c>
      <c r="H40" s="187" t="s">
        <v>14</v>
      </c>
      <c r="I40" s="187" t="s">
        <v>14</v>
      </c>
      <c r="J40" s="187" t="s">
        <v>14</v>
      </c>
      <c r="K40" s="187" t="s">
        <v>14</v>
      </c>
      <c r="L40" s="187" t="s">
        <v>14</v>
      </c>
      <c r="M40" s="187" t="s">
        <v>14</v>
      </c>
      <c r="N40" s="187" t="s">
        <v>14</v>
      </c>
      <c r="O40" s="187" t="s">
        <v>14</v>
      </c>
      <c r="P40" s="187" t="s">
        <v>14</v>
      </c>
      <c r="Q40" s="187" t="s">
        <v>14</v>
      </c>
      <c r="R40" s="187" t="s">
        <v>14</v>
      </c>
      <c r="S40" s="187" t="s">
        <v>14</v>
      </c>
      <c r="T40" s="187" t="s">
        <v>14</v>
      </c>
      <c r="U40" s="187" t="s">
        <v>14</v>
      </c>
      <c r="V40" s="187" t="s">
        <v>14</v>
      </c>
      <c r="W40" s="187" t="s">
        <v>14</v>
      </c>
      <c r="X40" s="187" t="s">
        <v>14</v>
      </c>
      <c r="Y40" s="187" t="s">
        <v>14</v>
      </c>
      <c r="Z40" s="188" t="s">
        <v>161</v>
      </c>
      <c r="AA40" s="194" t="s">
        <v>158</v>
      </c>
    </row>
    <row r="41" spans="1:27" x14ac:dyDescent="0.25">
      <c r="A41" t="str">
        <f>IF(C41&gt;ISD!$F$13,"Větší","menší")</f>
        <v>Větší</v>
      </c>
      <c r="B41">
        <v>2630</v>
      </c>
      <c r="C41">
        <f t="shared" si="44"/>
        <v>2631</v>
      </c>
      <c r="D41" s="186" t="s">
        <v>14</v>
      </c>
      <c r="E41" s="187" t="s">
        <v>14</v>
      </c>
      <c r="F41" s="187" t="s">
        <v>14</v>
      </c>
      <c r="G41" s="187" t="s">
        <v>14</v>
      </c>
      <c r="H41" s="187" t="s">
        <v>14</v>
      </c>
      <c r="I41" s="187" t="s">
        <v>14</v>
      </c>
      <c r="J41" s="187" t="s">
        <v>14</v>
      </c>
      <c r="K41" s="187" t="s">
        <v>14</v>
      </c>
      <c r="L41" s="187" t="s">
        <v>14</v>
      </c>
      <c r="M41" s="187" t="s">
        <v>14</v>
      </c>
      <c r="N41" s="187" t="s">
        <v>14</v>
      </c>
      <c r="O41" s="187" t="s">
        <v>14</v>
      </c>
      <c r="P41" s="187" t="s">
        <v>14</v>
      </c>
      <c r="Q41" s="187" t="s">
        <v>14</v>
      </c>
      <c r="R41" s="187" t="s">
        <v>14</v>
      </c>
      <c r="S41" s="187" t="s">
        <v>14</v>
      </c>
      <c r="T41" s="187" t="s">
        <v>14</v>
      </c>
      <c r="U41" s="187" t="s">
        <v>14</v>
      </c>
      <c r="V41" s="187" t="s">
        <v>14</v>
      </c>
      <c r="W41" s="187" t="s">
        <v>14</v>
      </c>
      <c r="X41" s="187" t="s">
        <v>14</v>
      </c>
      <c r="Y41" s="187" t="s">
        <v>14</v>
      </c>
      <c r="Z41" s="188" t="s">
        <v>161</v>
      </c>
      <c r="AA41" s="194" t="s">
        <v>158</v>
      </c>
    </row>
    <row r="42" spans="1:27" x14ac:dyDescent="0.25">
      <c r="A42" t="str">
        <f>IF(C42&gt;ISD!$F$13,"Větší","menší")</f>
        <v>Větší</v>
      </c>
      <c r="B42">
        <v>2740</v>
      </c>
      <c r="C42">
        <f t="shared" si="44"/>
        <v>2741</v>
      </c>
      <c r="D42" s="186" t="s">
        <v>14</v>
      </c>
      <c r="E42" s="187" t="s">
        <v>14</v>
      </c>
      <c r="F42" s="187" t="s">
        <v>14</v>
      </c>
      <c r="G42" s="187" t="s">
        <v>14</v>
      </c>
      <c r="H42" s="187" t="s">
        <v>14</v>
      </c>
      <c r="I42" s="187" t="s">
        <v>14</v>
      </c>
      <c r="J42" s="187" t="s">
        <v>14</v>
      </c>
      <c r="K42" s="187" t="s">
        <v>14</v>
      </c>
      <c r="L42" s="187" t="s">
        <v>14</v>
      </c>
      <c r="M42" s="187" t="s">
        <v>14</v>
      </c>
      <c r="N42" s="187" t="s">
        <v>14</v>
      </c>
      <c r="O42" s="187" t="s">
        <v>14</v>
      </c>
      <c r="P42" s="187" t="s">
        <v>14</v>
      </c>
      <c r="Q42" s="187" t="s">
        <v>14</v>
      </c>
      <c r="R42" s="187" t="s">
        <v>14</v>
      </c>
      <c r="S42" s="187" t="s">
        <v>14</v>
      </c>
      <c r="T42" s="187" t="s">
        <v>14</v>
      </c>
      <c r="U42" s="187" t="s">
        <v>14</v>
      </c>
      <c r="V42" s="187" t="s">
        <v>14</v>
      </c>
      <c r="W42" s="187" t="s">
        <v>14</v>
      </c>
      <c r="X42" s="187" t="s">
        <v>14</v>
      </c>
      <c r="Y42" s="187" t="s">
        <v>14</v>
      </c>
      <c r="Z42" s="188" t="s">
        <v>161</v>
      </c>
      <c r="AA42" s="194" t="s">
        <v>158</v>
      </c>
    </row>
    <row r="43" spans="1:27" x14ac:dyDescent="0.25">
      <c r="A43" t="str">
        <f>IF(C43&gt;ISD!$F$13,"Větší","menší")</f>
        <v>Větší</v>
      </c>
      <c r="B43">
        <v>2850</v>
      </c>
      <c r="C43">
        <f t="shared" si="44"/>
        <v>2851</v>
      </c>
      <c r="D43" s="186" t="s">
        <v>14</v>
      </c>
      <c r="E43" s="187" t="s">
        <v>14</v>
      </c>
      <c r="F43" s="187" t="s">
        <v>14</v>
      </c>
      <c r="G43" s="187" t="s">
        <v>14</v>
      </c>
      <c r="H43" s="187" t="s">
        <v>14</v>
      </c>
      <c r="I43" s="187" t="s">
        <v>14</v>
      </c>
      <c r="J43" s="187" t="s">
        <v>14</v>
      </c>
      <c r="K43" s="187" t="s">
        <v>14</v>
      </c>
      <c r="L43" s="187" t="s">
        <v>14</v>
      </c>
      <c r="M43" s="187" t="s">
        <v>14</v>
      </c>
      <c r="N43" s="187" t="s">
        <v>14</v>
      </c>
      <c r="O43" s="187" t="s">
        <v>14</v>
      </c>
      <c r="P43" s="187" t="s">
        <v>14</v>
      </c>
      <c r="Q43" s="187" t="s">
        <v>14</v>
      </c>
      <c r="R43" s="187" t="s">
        <v>14</v>
      </c>
      <c r="S43" s="187" t="s">
        <v>14</v>
      </c>
      <c r="T43" s="187" t="s">
        <v>14</v>
      </c>
      <c r="U43" s="187" t="s">
        <v>14</v>
      </c>
      <c r="V43" s="187" t="s">
        <v>14</v>
      </c>
      <c r="W43" s="187" t="s">
        <v>14</v>
      </c>
      <c r="X43" s="187" t="s">
        <v>14</v>
      </c>
      <c r="Y43" s="187" t="s">
        <v>14</v>
      </c>
      <c r="Z43" s="188" t="s">
        <v>161</v>
      </c>
      <c r="AA43" s="194" t="s">
        <v>158</v>
      </c>
    </row>
    <row r="44" spans="1:27" x14ac:dyDescent="0.25">
      <c r="A44" t="str">
        <f>IF(C44&gt;ISD!$F$13,"Větší","menší")</f>
        <v>Větší</v>
      </c>
      <c r="B44">
        <v>2960</v>
      </c>
      <c r="C44">
        <f t="shared" si="44"/>
        <v>2961</v>
      </c>
      <c r="D44" s="186" t="s">
        <v>14</v>
      </c>
      <c r="E44" s="187" t="s">
        <v>14</v>
      </c>
      <c r="F44" s="187" t="s">
        <v>14</v>
      </c>
      <c r="G44" s="187" t="s">
        <v>14</v>
      </c>
      <c r="H44" s="187" t="s">
        <v>14</v>
      </c>
      <c r="I44" s="187" t="s">
        <v>14</v>
      </c>
      <c r="J44" s="187" t="s">
        <v>14</v>
      </c>
      <c r="K44" s="187" t="s">
        <v>14</v>
      </c>
      <c r="L44" s="187" t="s">
        <v>14</v>
      </c>
      <c r="M44" s="187" t="s">
        <v>14</v>
      </c>
      <c r="N44" s="187" t="s">
        <v>14</v>
      </c>
      <c r="O44" s="187" t="s">
        <v>14</v>
      </c>
      <c r="P44" s="187" t="s">
        <v>14</v>
      </c>
      <c r="Q44" s="187" t="s">
        <v>14</v>
      </c>
      <c r="R44" s="187" t="s">
        <v>14</v>
      </c>
      <c r="S44" s="187" t="s">
        <v>14</v>
      </c>
      <c r="T44" s="187" t="s">
        <v>14</v>
      </c>
      <c r="U44" s="187" t="s">
        <v>14</v>
      </c>
      <c r="V44" s="187" t="s">
        <v>14</v>
      </c>
      <c r="W44" s="187" t="s">
        <v>14</v>
      </c>
      <c r="X44" s="187" t="s">
        <v>14</v>
      </c>
      <c r="Y44" s="187" t="s">
        <v>14</v>
      </c>
      <c r="Z44" s="188" t="s">
        <v>161</v>
      </c>
      <c r="AA44" s="194" t="s">
        <v>158</v>
      </c>
    </row>
    <row r="45" spans="1:27" x14ac:dyDescent="0.25">
      <c r="A45" t="str">
        <f>IF(C45&gt;ISD!$F$13,"Větší","menší")</f>
        <v>Větší</v>
      </c>
      <c r="B45">
        <v>3070</v>
      </c>
      <c r="C45" s="199">
        <f t="shared" si="44"/>
        <v>3071</v>
      </c>
      <c r="D45" s="186" t="s">
        <v>14</v>
      </c>
      <c r="E45" s="187" t="s">
        <v>14</v>
      </c>
      <c r="F45" s="187" t="s">
        <v>14</v>
      </c>
      <c r="G45" s="187" t="s">
        <v>14</v>
      </c>
      <c r="H45" s="187" t="s">
        <v>14</v>
      </c>
      <c r="I45" s="187" t="s">
        <v>14</v>
      </c>
      <c r="J45" s="187" t="s">
        <v>14</v>
      </c>
      <c r="K45" s="187" t="s">
        <v>14</v>
      </c>
      <c r="L45" s="187" t="s">
        <v>14</v>
      </c>
      <c r="M45" s="187" t="s">
        <v>14</v>
      </c>
      <c r="N45" s="187" t="s">
        <v>14</v>
      </c>
      <c r="O45" s="187" t="s">
        <v>14</v>
      </c>
      <c r="P45" s="187" t="s">
        <v>14</v>
      </c>
      <c r="Q45" s="187" t="s">
        <v>14</v>
      </c>
      <c r="R45" s="187" t="s">
        <v>14</v>
      </c>
      <c r="S45" s="187" t="s">
        <v>14</v>
      </c>
      <c r="T45" s="187" t="s">
        <v>14</v>
      </c>
      <c r="U45" s="187" t="s">
        <v>14</v>
      </c>
      <c r="V45" s="187" t="s">
        <v>14</v>
      </c>
      <c r="W45" s="187" t="s">
        <v>14</v>
      </c>
      <c r="X45" s="187" t="s">
        <v>14</v>
      </c>
      <c r="Y45" s="187" t="s">
        <v>14</v>
      </c>
      <c r="Z45" s="188" t="s">
        <v>161</v>
      </c>
      <c r="AA45" s="194" t="s">
        <v>158</v>
      </c>
    </row>
    <row r="46" spans="1:27" x14ac:dyDescent="0.25">
      <c r="A46" t="str">
        <f>IF(C46&gt;ISD!$F$13,"Větší","menší")</f>
        <v>Větší</v>
      </c>
      <c r="B46">
        <v>3130</v>
      </c>
      <c r="C46" s="199">
        <f t="shared" si="44"/>
        <v>3131</v>
      </c>
      <c r="D46" s="186" t="s">
        <v>14</v>
      </c>
      <c r="E46" s="187" t="s">
        <v>14</v>
      </c>
      <c r="F46" s="187" t="s">
        <v>14</v>
      </c>
      <c r="G46" s="187" t="s">
        <v>14</v>
      </c>
      <c r="H46" s="187" t="s">
        <v>14</v>
      </c>
      <c r="I46" s="187" t="s">
        <v>14</v>
      </c>
      <c r="J46" s="187" t="s">
        <v>14</v>
      </c>
      <c r="K46" s="187" t="s">
        <v>14</v>
      </c>
      <c r="L46" s="187" t="s">
        <v>14</v>
      </c>
      <c r="M46" s="187" t="s">
        <v>14</v>
      </c>
      <c r="N46" s="187" t="s">
        <v>14</v>
      </c>
      <c r="O46" s="187" t="s">
        <v>14</v>
      </c>
      <c r="P46" s="187" t="s">
        <v>14</v>
      </c>
      <c r="Q46" s="187" t="s">
        <v>14</v>
      </c>
      <c r="R46" s="187" t="s">
        <v>14</v>
      </c>
      <c r="S46" s="187" t="s">
        <v>14</v>
      </c>
      <c r="T46" s="187" t="s">
        <v>14</v>
      </c>
      <c r="U46" s="187" t="s">
        <v>14</v>
      </c>
      <c r="V46" s="187" t="s">
        <v>14</v>
      </c>
      <c r="W46" s="187" t="s">
        <v>14</v>
      </c>
      <c r="X46" s="187" t="s">
        <v>14</v>
      </c>
      <c r="Y46" s="187" t="s">
        <v>14</v>
      </c>
      <c r="Z46" s="188" t="s">
        <v>161</v>
      </c>
      <c r="AA46" s="194" t="s">
        <v>158</v>
      </c>
    </row>
    <row r="47" spans="1:27" x14ac:dyDescent="0.25">
      <c r="A47" t="str">
        <f>IF(C47&gt;ISD!$F$13,"Větší","menší")</f>
        <v>Větší</v>
      </c>
      <c r="B47">
        <v>3240</v>
      </c>
      <c r="C47" s="199">
        <f t="shared" si="44"/>
        <v>3241</v>
      </c>
      <c r="D47" s="186" t="s">
        <v>14</v>
      </c>
      <c r="E47" s="187" t="s">
        <v>14</v>
      </c>
      <c r="F47" s="187" t="s">
        <v>14</v>
      </c>
      <c r="G47" s="187" t="s">
        <v>14</v>
      </c>
      <c r="H47" s="187" t="s">
        <v>14</v>
      </c>
      <c r="I47" s="187" t="s">
        <v>14</v>
      </c>
      <c r="J47" s="187" t="s">
        <v>14</v>
      </c>
      <c r="K47" s="187" t="s">
        <v>14</v>
      </c>
      <c r="L47" s="187" t="s">
        <v>14</v>
      </c>
      <c r="M47" s="187" t="s">
        <v>14</v>
      </c>
      <c r="N47" s="187" t="s">
        <v>14</v>
      </c>
      <c r="O47" s="187" t="s">
        <v>14</v>
      </c>
      <c r="P47" s="187" t="s">
        <v>14</v>
      </c>
      <c r="Q47" s="187" t="s">
        <v>14</v>
      </c>
      <c r="R47" s="187" t="s">
        <v>14</v>
      </c>
      <c r="S47" s="187" t="s">
        <v>14</v>
      </c>
      <c r="T47" s="187" t="s">
        <v>14</v>
      </c>
      <c r="U47" s="187" t="s">
        <v>14</v>
      </c>
      <c r="V47" s="187" t="s">
        <v>14</v>
      </c>
      <c r="W47" s="187" t="s">
        <v>14</v>
      </c>
      <c r="X47" s="187" t="s">
        <v>14</v>
      </c>
      <c r="Y47" s="187" t="s">
        <v>14</v>
      </c>
      <c r="Z47" s="188" t="s">
        <v>161</v>
      </c>
      <c r="AA47" s="194" t="s">
        <v>158</v>
      </c>
    </row>
    <row r="48" spans="1:27" x14ac:dyDescent="0.25">
      <c r="A48" t="str">
        <f>IF(C48&gt;ISD!$F$13,"Větší","menší")</f>
        <v>Větší</v>
      </c>
      <c r="B48">
        <v>3350</v>
      </c>
      <c r="C48" s="199">
        <f t="shared" si="44"/>
        <v>3351</v>
      </c>
      <c r="D48" s="186" t="s">
        <v>14</v>
      </c>
      <c r="E48" s="187" t="s">
        <v>14</v>
      </c>
      <c r="F48" s="187" t="s">
        <v>14</v>
      </c>
      <c r="G48" s="187" t="s">
        <v>14</v>
      </c>
      <c r="H48" s="187" t="s">
        <v>14</v>
      </c>
      <c r="I48" s="187" t="s">
        <v>14</v>
      </c>
      <c r="J48" s="187" t="s">
        <v>14</v>
      </c>
      <c r="K48" s="187" t="s">
        <v>14</v>
      </c>
      <c r="L48" s="187" t="s">
        <v>14</v>
      </c>
      <c r="M48" s="187" t="s">
        <v>14</v>
      </c>
      <c r="N48" s="187" t="s">
        <v>14</v>
      </c>
      <c r="O48" s="187" t="s">
        <v>14</v>
      </c>
      <c r="P48" s="187" t="s">
        <v>14</v>
      </c>
      <c r="Q48" s="187" t="s">
        <v>14</v>
      </c>
      <c r="R48" s="187" t="s">
        <v>14</v>
      </c>
      <c r="S48" s="187" t="s">
        <v>14</v>
      </c>
      <c r="T48" s="187" t="s">
        <v>14</v>
      </c>
      <c r="U48" s="187" t="s">
        <v>14</v>
      </c>
      <c r="V48" s="187" t="s">
        <v>14</v>
      </c>
      <c r="W48" s="187" t="s">
        <v>14</v>
      </c>
      <c r="X48" s="187" t="s">
        <v>14</v>
      </c>
      <c r="Y48" s="187" t="s">
        <v>14</v>
      </c>
      <c r="Z48" s="188" t="s">
        <v>161</v>
      </c>
      <c r="AA48" s="194" t="s">
        <v>158</v>
      </c>
    </row>
    <row r="49" spans="1:27" x14ac:dyDescent="0.25">
      <c r="A49" t="str">
        <f>IF(C49&gt;ISD!$F$13,"Větší","menší")</f>
        <v>Větší</v>
      </c>
      <c r="B49">
        <v>3460</v>
      </c>
      <c r="C49" s="199">
        <f t="shared" si="44"/>
        <v>3461</v>
      </c>
      <c r="D49" s="186" t="s">
        <v>14</v>
      </c>
      <c r="E49" s="187" t="s">
        <v>14</v>
      </c>
      <c r="F49" s="187" t="s">
        <v>14</v>
      </c>
      <c r="G49" s="187" t="s">
        <v>14</v>
      </c>
      <c r="H49" s="187" t="s">
        <v>14</v>
      </c>
      <c r="I49" s="187" t="s">
        <v>14</v>
      </c>
      <c r="J49" s="187" t="s">
        <v>14</v>
      </c>
      <c r="K49" s="187" t="s">
        <v>14</v>
      </c>
      <c r="L49" s="187" t="s">
        <v>14</v>
      </c>
      <c r="M49" s="187" t="s">
        <v>14</v>
      </c>
      <c r="N49" s="187" t="s">
        <v>14</v>
      </c>
      <c r="O49" s="187" t="s">
        <v>14</v>
      </c>
      <c r="P49" s="187" t="s">
        <v>14</v>
      </c>
      <c r="Q49" s="187" t="s">
        <v>14</v>
      </c>
      <c r="R49" s="187" t="s">
        <v>14</v>
      </c>
      <c r="S49" s="187" t="s">
        <v>14</v>
      </c>
      <c r="T49" s="187" t="s">
        <v>14</v>
      </c>
      <c r="U49" s="187" t="s">
        <v>14</v>
      </c>
      <c r="V49" s="187" t="s">
        <v>14</v>
      </c>
      <c r="W49" s="187" t="s">
        <v>14</v>
      </c>
      <c r="X49" s="187" t="s">
        <v>14</v>
      </c>
      <c r="Y49" s="187" t="s">
        <v>14</v>
      </c>
      <c r="Z49" s="188" t="s">
        <v>161</v>
      </c>
      <c r="AA49" s="194" t="s">
        <v>158</v>
      </c>
    </row>
    <row r="50" spans="1:27" x14ac:dyDescent="0.25">
      <c r="A50" t="str">
        <f>IF(C50&gt;ISD!$F$13,"Větší","menší")</f>
        <v>Větší</v>
      </c>
      <c r="B50">
        <v>3570</v>
      </c>
      <c r="C50" s="199">
        <f t="shared" si="44"/>
        <v>3571</v>
      </c>
      <c r="D50" s="186" t="s">
        <v>14</v>
      </c>
      <c r="E50" s="187" t="s">
        <v>14</v>
      </c>
      <c r="F50" s="187" t="s">
        <v>14</v>
      </c>
      <c r="G50" s="187" t="s">
        <v>14</v>
      </c>
      <c r="H50" s="187" t="s">
        <v>14</v>
      </c>
      <c r="I50" s="187" t="s">
        <v>14</v>
      </c>
      <c r="J50" s="187" t="s">
        <v>14</v>
      </c>
      <c r="K50" s="187" t="s">
        <v>14</v>
      </c>
      <c r="L50" s="187" t="s">
        <v>14</v>
      </c>
      <c r="M50" s="187" t="s">
        <v>14</v>
      </c>
      <c r="N50" s="187" t="s">
        <v>14</v>
      </c>
      <c r="O50" s="187" t="s">
        <v>14</v>
      </c>
      <c r="P50" s="187" t="s">
        <v>14</v>
      </c>
      <c r="Q50" s="187" t="s">
        <v>14</v>
      </c>
      <c r="R50" s="187" t="s">
        <v>14</v>
      </c>
      <c r="S50" s="187" t="s">
        <v>14</v>
      </c>
      <c r="T50" s="187" t="s">
        <v>14</v>
      </c>
      <c r="U50" s="187" t="s">
        <v>14</v>
      </c>
      <c r="V50" s="187" t="s">
        <v>14</v>
      </c>
      <c r="W50" s="187" t="s">
        <v>14</v>
      </c>
      <c r="X50" s="187" t="s">
        <v>14</v>
      </c>
      <c r="Y50" s="187" t="s">
        <v>14</v>
      </c>
      <c r="Z50" s="188" t="s">
        <v>161</v>
      </c>
      <c r="AA50" s="194" t="s">
        <v>158</v>
      </c>
    </row>
    <row r="51" spans="1:27" x14ac:dyDescent="0.25">
      <c r="A51" t="str">
        <f>IF(C51&gt;ISD!$F$13,"Větší","menší")</f>
        <v>Větší</v>
      </c>
      <c r="B51">
        <v>3680</v>
      </c>
      <c r="C51" s="199">
        <f t="shared" si="44"/>
        <v>3681</v>
      </c>
      <c r="D51" s="186" t="s">
        <v>14</v>
      </c>
      <c r="E51" s="187" t="s">
        <v>14</v>
      </c>
      <c r="F51" s="187" t="s">
        <v>14</v>
      </c>
      <c r="G51" s="187" t="s">
        <v>14</v>
      </c>
      <c r="H51" s="187" t="s">
        <v>14</v>
      </c>
      <c r="I51" s="187" t="s">
        <v>14</v>
      </c>
      <c r="J51" s="187" t="s">
        <v>14</v>
      </c>
      <c r="K51" s="187" t="s">
        <v>14</v>
      </c>
      <c r="L51" s="187" t="s">
        <v>14</v>
      </c>
      <c r="M51" s="187" t="s">
        <v>14</v>
      </c>
      <c r="N51" s="187" t="s">
        <v>14</v>
      </c>
      <c r="O51" s="187" t="s">
        <v>14</v>
      </c>
      <c r="P51" s="187" t="s">
        <v>14</v>
      </c>
      <c r="Q51" s="187" t="s">
        <v>14</v>
      </c>
      <c r="R51" s="187" t="s">
        <v>14</v>
      </c>
      <c r="S51" s="187" t="s">
        <v>14</v>
      </c>
      <c r="T51" s="187" t="s">
        <v>14</v>
      </c>
      <c r="U51" s="187" t="s">
        <v>14</v>
      </c>
      <c r="V51" s="187" t="s">
        <v>14</v>
      </c>
      <c r="W51" s="187" t="s">
        <v>14</v>
      </c>
      <c r="X51" s="187" t="s">
        <v>14</v>
      </c>
      <c r="Y51" s="187" t="s">
        <v>14</v>
      </c>
      <c r="Z51" s="188" t="s">
        <v>161</v>
      </c>
      <c r="AA51" s="194" t="s">
        <v>158</v>
      </c>
    </row>
    <row r="52" spans="1:27" x14ac:dyDescent="0.25">
      <c r="A52" t="str">
        <f>IF(C52&gt;ISD!$F$13,"Větší","menší")</f>
        <v>Větší</v>
      </c>
      <c r="B52">
        <v>3740</v>
      </c>
      <c r="C52" s="199">
        <f t="shared" si="44"/>
        <v>3741</v>
      </c>
      <c r="D52" s="186" t="s">
        <v>14</v>
      </c>
      <c r="E52" s="187" t="s">
        <v>14</v>
      </c>
      <c r="F52" s="187" t="s">
        <v>14</v>
      </c>
      <c r="G52" s="187" t="s">
        <v>14</v>
      </c>
      <c r="H52" s="187" t="s">
        <v>14</v>
      </c>
      <c r="I52" s="187" t="s">
        <v>14</v>
      </c>
      <c r="J52" s="187" t="s">
        <v>14</v>
      </c>
      <c r="K52" s="187" t="s">
        <v>14</v>
      </c>
      <c r="L52" s="187" t="s">
        <v>14</v>
      </c>
      <c r="M52" s="187" t="s">
        <v>14</v>
      </c>
      <c r="N52" s="187" t="s">
        <v>14</v>
      </c>
      <c r="O52" s="187" t="s">
        <v>14</v>
      </c>
      <c r="P52" s="187" t="s">
        <v>14</v>
      </c>
      <c r="Q52" s="187" t="s">
        <v>14</v>
      </c>
      <c r="R52" s="187" t="s">
        <v>14</v>
      </c>
      <c r="S52" s="187" t="s">
        <v>14</v>
      </c>
      <c r="T52" s="187" t="s">
        <v>14</v>
      </c>
      <c r="U52" s="187" t="s">
        <v>14</v>
      </c>
      <c r="V52" s="187" t="s">
        <v>14</v>
      </c>
      <c r="W52" s="187" t="s">
        <v>14</v>
      </c>
      <c r="X52" s="187" t="s">
        <v>14</v>
      </c>
      <c r="Y52" s="187" t="s">
        <v>14</v>
      </c>
      <c r="Z52" s="188" t="s">
        <v>161</v>
      </c>
      <c r="AA52" s="194" t="s">
        <v>158</v>
      </c>
    </row>
    <row r="53" spans="1:27" x14ac:dyDescent="0.25">
      <c r="A53" t="str">
        <f>IF(C53&gt;ISD!$F$13,"Větší","menší")</f>
        <v>Větší</v>
      </c>
      <c r="B53">
        <v>3850</v>
      </c>
      <c r="C53" s="199">
        <f t="shared" si="44"/>
        <v>3851</v>
      </c>
      <c r="D53" s="186" t="s">
        <v>14</v>
      </c>
      <c r="E53" s="187" t="s">
        <v>14</v>
      </c>
      <c r="F53" s="187" t="s">
        <v>14</v>
      </c>
      <c r="G53" s="187" t="s">
        <v>14</v>
      </c>
      <c r="H53" s="187" t="s">
        <v>14</v>
      </c>
      <c r="I53" s="187" t="s">
        <v>14</v>
      </c>
      <c r="J53" s="187" t="s">
        <v>14</v>
      </c>
      <c r="K53" s="187" t="s">
        <v>14</v>
      </c>
      <c r="L53" s="187" t="s">
        <v>14</v>
      </c>
      <c r="M53" s="187" t="s">
        <v>14</v>
      </c>
      <c r="N53" s="187" t="s">
        <v>14</v>
      </c>
      <c r="O53" s="187" t="s">
        <v>14</v>
      </c>
      <c r="P53" s="187" t="s">
        <v>14</v>
      </c>
      <c r="Q53" s="187" t="s">
        <v>14</v>
      </c>
      <c r="R53" s="187" t="s">
        <v>14</v>
      </c>
      <c r="S53" s="187" t="s">
        <v>14</v>
      </c>
      <c r="T53" s="187" t="s">
        <v>14</v>
      </c>
      <c r="U53" s="187" t="s">
        <v>14</v>
      </c>
      <c r="V53" s="187" t="s">
        <v>14</v>
      </c>
      <c r="W53" s="187" t="s">
        <v>14</v>
      </c>
      <c r="X53" s="187" t="s">
        <v>14</v>
      </c>
      <c r="Y53" s="187" t="s">
        <v>14</v>
      </c>
      <c r="Z53" s="188" t="s">
        <v>161</v>
      </c>
      <c r="AA53" s="194" t="s">
        <v>158</v>
      </c>
    </row>
    <row r="54" spans="1:27" x14ac:dyDescent="0.25">
      <c r="A54" t="str">
        <f>IF(C54&gt;ISD!$F$13,"Větší","menší")</f>
        <v>Větší</v>
      </c>
      <c r="B54">
        <v>3960</v>
      </c>
      <c r="C54" s="199">
        <f t="shared" si="44"/>
        <v>3961</v>
      </c>
      <c r="D54" s="186" t="s">
        <v>14</v>
      </c>
      <c r="E54" s="187" t="s">
        <v>14</v>
      </c>
      <c r="F54" s="187" t="s">
        <v>14</v>
      </c>
      <c r="G54" s="187" t="s">
        <v>14</v>
      </c>
      <c r="H54" s="187" t="s">
        <v>14</v>
      </c>
      <c r="I54" s="187" t="s">
        <v>14</v>
      </c>
      <c r="J54" s="187" t="s">
        <v>14</v>
      </c>
      <c r="K54" s="187" t="s">
        <v>14</v>
      </c>
      <c r="L54" s="187" t="s">
        <v>14</v>
      </c>
      <c r="M54" s="187" t="s">
        <v>14</v>
      </c>
      <c r="N54" s="187" t="s">
        <v>14</v>
      </c>
      <c r="O54" s="187" t="s">
        <v>14</v>
      </c>
      <c r="P54" s="187" t="s">
        <v>14</v>
      </c>
      <c r="Q54" s="187" t="s">
        <v>14</v>
      </c>
      <c r="R54" s="187" t="s">
        <v>14</v>
      </c>
      <c r="S54" s="187" t="s">
        <v>14</v>
      </c>
      <c r="T54" s="187" t="s">
        <v>14</v>
      </c>
      <c r="U54" s="187" t="s">
        <v>14</v>
      </c>
      <c r="V54" s="187" t="s">
        <v>14</v>
      </c>
      <c r="W54" s="187" t="s">
        <v>14</v>
      </c>
      <c r="X54" s="187" t="s">
        <v>14</v>
      </c>
      <c r="Y54" s="187" t="s">
        <v>14</v>
      </c>
      <c r="Z54" s="188" t="s">
        <v>161</v>
      </c>
      <c r="AA54" s="194" t="s">
        <v>158</v>
      </c>
    </row>
    <row r="55" spans="1:27" x14ac:dyDescent="0.25">
      <c r="A55" t="str">
        <f>IF(C55&gt;ISD!$F$13,"Větší","menší")</f>
        <v>Větší</v>
      </c>
      <c r="B55">
        <v>4070</v>
      </c>
      <c r="C55" s="199">
        <f t="shared" si="44"/>
        <v>4071</v>
      </c>
      <c r="D55" s="186" t="s">
        <v>14</v>
      </c>
      <c r="E55" s="187" t="s">
        <v>14</v>
      </c>
      <c r="F55" s="187" t="s">
        <v>14</v>
      </c>
      <c r="G55" s="187" t="s">
        <v>14</v>
      </c>
      <c r="H55" s="187" t="s">
        <v>14</v>
      </c>
      <c r="I55" s="187" t="s">
        <v>14</v>
      </c>
      <c r="J55" s="187" t="s">
        <v>14</v>
      </c>
      <c r="K55" s="187" t="s">
        <v>14</v>
      </c>
      <c r="L55" s="187" t="s">
        <v>14</v>
      </c>
      <c r="M55" s="187" t="s">
        <v>14</v>
      </c>
      <c r="N55" s="187" t="s">
        <v>14</v>
      </c>
      <c r="O55" s="187" t="s">
        <v>14</v>
      </c>
      <c r="P55" s="187" t="s">
        <v>14</v>
      </c>
      <c r="Q55" s="187" t="s">
        <v>14</v>
      </c>
      <c r="R55" s="187" t="s">
        <v>14</v>
      </c>
      <c r="S55" s="187" t="s">
        <v>14</v>
      </c>
      <c r="T55" s="187" t="s">
        <v>14</v>
      </c>
      <c r="U55" s="187" t="s">
        <v>14</v>
      </c>
      <c r="V55" s="187" t="s">
        <v>14</v>
      </c>
      <c r="W55" s="187" t="s">
        <v>14</v>
      </c>
      <c r="X55" s="187" t="s">
        <v>14</v>
      </c>
      <c r="Y55" s="187" t="s">
        <v>14</v>
      </c>
      <c r="Z55" s="188" t="s">
        <v>161</v>
      </c>
      <c r="AA55" s="194" t="s">
        <v>158</v>
      </c>
    </row>
    <row r="56" spans="1:27" x14ac:dyDescent="0.25">
      <c r="A56" t="str">
        <f>IF(C56&gt;ISD!$F$13,"Větší","menší")</f>
        <v>Větší</v>
      </c>
      <c r="B56">
        <v>4180</v>
      </c>
      <c r="C56" s="199">
        <f t="shared" si="44"/>
        <v>4181</v>
      </c>
      <c r="D56" s="186" t="s">
        <v>14</v>
      </c>
      <c r="E56" s="187" t="s">
        <v>14</v>
      </c>
      <c r="F56" s="187" t="s">
        <v>14</v>
      </c>
      <c r="G56" s="187" t="s">
        <v>14</v>
      </c>
      <c r="H56" s="187" t="s">
        <v>14</v>
      </c>
      <c r="I56" s="187" t="s">
        <v>14</v>
      </c>
      <c r="J56" s="187" t="s">
        <v>14</v>
      </c>
      <c r="K56" s="187" t="s">
        <v>14</v>
      </c>
      <c r="L56" s="187" t="s">
        <v>14</v>
      </c>
      <c r="M56" s="187" t="s">
        <v>14</v>
      </c>
      <c r="N56" s="187" t="s">
        <v>14</v>
      </c>
      <c r="O56" s="187" t="s">
        <v>14</v>
      </c>
      <c r="P56" s="187" t="s">
        <v>14</v>
      </c>
      <c r="Q56" s="187" t="s">
        <v>14</v>
      </c>
      <c r="R56" s="187" t="s">
        <v>14</v>
      </c>
      <c r="S56" s="187" t="s">
        <v>14</v>
      </c>
      <c r="T56" s="187" t="s">
        <v>14</v>
      </c>
      <c r="U56" s="187" t="s">
        <v>14</v>
      </c>
      <c r="V56" s="187" t="s">
        <v>14</v>
      </c>
      <c r="W56" s="187" t="s">
        <v>14</v>
      </c>
      <c r="X56" s="187" t="s">
        <v>14</v>
      </c>
      <c r="Y56" s="187" t="s">
        <v>14</v>
      </c>
      <c r="Z56" s="188" t="s">
        <v>161</v>
      </c>
      <c r="AA56" s="194" t="s">
        <v>158</v>
      </c>
    </row>
    <row r="57" spans="1:27" x14ac:dyDescent="0.25">
      <c r="A57" t="str">
        <f>IF(C57&gt;ISD!$F$13,"Větší","menší")</f>
        <v>Větší</v>
      </c>
      <c r="B57">
        <v>4290</v>
      </c>
      <c r="C57" s="199">
        <f t="shared" si="44"/>
        <v>4291</v>
      </c>
      <c r="D57" s="186" t="s">
        <v>14</v>
      </c>
      <c r="E57" s="187" t="s">
        <v>14</v>
      </c>
      <c r="F57" s="187" t="s">
        <v>14</v>
      </c>
      <c r="G57" s="187" t="s">
        <v>14</v>
      </c>
      <c r="H57" s="187" t="s">
        <v>14</v>
      </c>
      <c r="I57" s="187" t="s">
        <v>14</v>
      </c>
      <c r="J57" s="187" t="s">
        <v>14</v>
      </c>
      <c r="K57" s="187" t="s">
        <v>14</v>
      </c>
      <c r="L57" s="187" t="s">
        <v>14</v>
      </c>
      <c r="M57" s="187" t="s">
        <v>14</v>
      </c>
      <c r="N57" s="187" t="s">
        <v>14</v>
      </c>
      <c r="O57" s="187" t="s">
        <v>14</v>
      </c>
      <c r="P57" s="187" t="s">
        <v>14</v>
      </c>
      <c r="Q57" s="187" t="s">
        <v>14</v>
      </c>
      <c r="R57" s="187" t="s">
        <v>14</v>
      </c>
      <c r="S57" s="187" t="s">
        <v>14</v>
      </c>
      <c r="T57" s="187" t="s">
        <v>14</v>
      </c>
      <c r="U57" s="187" t="s">
        <v>14</v>
      </c>
      <c r="V57" s="187" t="s">
        <v>14</v>
      </c>
      <c r="W57" s="187" t="s">
        <v>14</v>
      </c>
      <c r="X57" s="187" t="s">
        <v>14</v>
      </c>
      <c r="Y57" s="187" t="s">
        <v>14</v>
      </c>
      <c r="Z57" s="188" t="s">
        <v>161</v>
      </c>
      <c r="AA57" s="194" t="s">
        <v>158</v>
      </c>
    </row>
    <row r="58" spans="1:27" x14ac:dyDescent="0.25">
      <c r="A58" t="str">
        <f>IF(C58&gt;ISD!$F$13,"Větší","menší")</f>
        <v>Větší</v>
      </c>
      <c r="B58">
        <v>4350</v>
      </c>
      <c r="C58" s="199">
        <f t="shared" si="44"/>
        <v>4351</v>
      </c>
      <c r="D58" s="186" t="s">
        <v>14</v>
      </c>
      <c r="E58" s="187" t="s">
        <v>14</v>
      </c>
      <c r="F58" s="187" t="s">
        <v>14</v>
      </c>
      <c r="G58" s="187" t="s">
        <v>14</v>
      </c>
      <c r="H58" s="187" t="s">
        <v>14</v>
      </c>
      <c r="I58" s="187" t="s">
        <v>14</v>
      </c>
      <c r="J58" s="187" t="s">
        <v>14</v>
      </c>
      <c r="K58" s="187" t="s">
        <v>14</v>
      </c>
      <c r="L58" s="187" t="s">
        <v>14</v>
      </c>
      <c r="M58" s="187" t="s">
        <v>14</v>
      </c>
      <c r="N58" s="187" t="s">
        <v>14</v>
      </c>
      <c r="O58" s="187" t="s">
        <v>14</v>
      </c>
      <c r="P58" s="187" t="s">
        <v>14</v>
      </c>
      <c r="Q58" s="187" t="s">
        <v>14</v>
      </c>
      <c r="R58" s="187" t="s">
        <v>14</v>
      </c>
      <c r="S58" s="187" t="s">
        <v>14</v>
      </c>
      <c r="T58" s="187" t="s">
        <v>14</v>
      </c>
      <c r="U58" s="187" t="s">
        <v>14</v>
      </c>
      <c r="V58" s="187" t="s">
        <v>14</v>
      </c>
      <c r="W58" s="187" t="s">
        <v>14</v>
      </c>
      <c r="X58" s="187" t="s">
        <v>14</v>
      </c>
      <c r="Y58" s="187" t="s">
        <v>14</v>
      </c>
      <c r="Z58" s="188" t="s">
        <v>161</v>
      </c>
      <c r="AA58" s="194" t="s">
        <v>158</v>
      </c>
    </row>
    <row r="59" spans="1:27" x14ac:dyDescent="0.25">
      <c r="A59" t="str">
        <f>IF(C59&gt;ISD!$F$13,"Větší","menší")</f>
        <v>Větší</v>
      </c>
      <c r="B59">
        <v>4460</v>
      </c>
      <c r="C59" s="199">
        <f t="shared" si="44"/>
        <v>4461</v>
      </c>
      <c r="D59" s="186" t="s">
        <v>14</v>
      </c>
      <c r="E59" s="187" t="s">
        <v>14</v>
      </c>
      <c r="F59" s="187" t="s">
        <v>14</v>
      </c>
      <c r="G59" s="187" t="s">
        <v>14</v>
      </c>
      <c r="H59" s="187" t="s">
        <v>14</v>
      </c>
      <c r="I59" s="187" t="s">
        <v>14</v>
      </c>
      <c r="J59" s="187" t="s">
        <v>14</v>
      </c>
      <c r="K59" s="187" t="s">
        <v>14</v>
      </c>
      <c r="L59" s="187" t="s">
        <v>14</v>
      </c>
      <c r="M59" s="187" t="s">
        <v>14</v>
      </c>
      <c r="N59" s="187" t="s">
        <v>14</v>
      </c>
      <c r="O59" s="187" t="s">
        <v>14</v>
      </c>
      <c r="P59" s="187" t="s">
        <v>14</v>
      </c>
      <c r="Q59" s="187" t="s">
        <v>14</v>
      </c>
      <c r="R59" s="187" t="s">
        <v>14</v>
      </c>
      <c r="S59" s="187" t="s">
        <v>14</v>
      </c>
      <c r="T59" s="187" t="s">
        <v>14</v>
      </c>
      <c r="U59" s="187" t="s">
        <v>14</v>
      </c>
      <c r="V59" s="187" t="s">
        <v>14</v>
      </c>
      <c r="W59" s="187" t="s">
        <v>14</v>
      </c>
      <c r="X59" s="187" t="s">
        <v>14</v>
      </c>
      <c r="Y59" s="187" t="s">
        <v>14</v>
      </c>
      <c r="Z59" s="188" t="s">
        <v>161</v>
      </c>
      <c r="AA59" s="194" t="s">
        <v>158</v>
      </c>
    </row>
    <row r="60" spans="1:27" x14ac:dyDescent="0.25">
      <c r="A60" t="str">
        <f>IF(C60&gt;ISD!$F$13,"Větší","menší")</f>
        <v>Větší</v>
      </c>
      <c r="B60">
        <v>4570</v>
      </c>
      <c r="C60" s="199">
        <f t="shared" si="44"/>
        <v>4571</v>
      </c>
      <c r="D60" s="186" t="s">
        <v>14</v>
      </c>
      <c r="E60" s="187" t="s">
        <v>14</v>
      </c>
      <c r="F60" s="187" t="s">
        <v>14</v>
      </c>
      <c r="G60" s="187" t="s">
        <v>14</v>
      </c>
      <c r="H60" s="187" t="s">
        <v>14</v>
      </c>
      <c r="I60" s="187" t="s">
        <v>14</v>
      </c>
      <c r="J60" s="187" t="s">
        <v>14</v>
      </c>
      <c r="K60" s="187" t="s">
        <v>14</v>
      </c>
      <c r="L60" s="187" t="s">
        <v>14</v>
      </c>
      <c r="M60" s="187" t="s">
        <v>14</v>
      </c>
      <c r="N60" s="187" t="s">
        <v>14</v>
      </c>
      <c r="O60" s="187" t="s">
        <v>14</v>
      </c>
      <c r="P60" s="187" t="s">
        <v>14</v>
      </c>
      <c r="Q60" s="187" t="s">
        <v>14</v>
      </c>
      <c r="R60" s="187" t="s">
        <v>14</v>
      </c>
      <c r="S60" s="187" t="s">
        <v>14</v>
      </c>
      <c r="T60" s="187" t="s">
        <v>14</v>
      </c>
      <c r="U60" s="187" t="s">
        <v>14</v>
      </c>
      <c r="V60" s="187" t="s">
        <v>14</v>
      </c>
      <c r="W60" s="187" t="s">
        <v>14</v>
      </c>
      <c r="X60" s="187" t="s">
        <v>14</v>
      </c>
      <c r="Y60" s="187" t="s">
        <v>14</v>
      </c>
      <c r="Z60" s="188" t="s">
        <v>161</v>
      </c>
      <c r="AA60" s="194" t="s">
        <v>158</v>
      </c>
    </row>
    <row r="61" spans="1:27" x14ac:dyDescent="0.25">
      <c r="A61" t="str">
        <f>IF(C61&gt;ISD!$F$13,"Větší","menší")</f>
        <v>Větší</v>
      </c>
      <c r="B61">
        <v>4680</v>
      </c>
      <c r="C61" s="199">
        <f t="shared" si="44"/>
        <v>4681</v>
      </c>
      <c r="D61" s="186" t="s">
        <v>14</v>
      </c>
      <c r="E61" s="187" t="s">
        <v>14</v>
      </c>
      <c r="F61" s="187" t="s">
        <v>14</v>
      </c>
      <c r="G61" s="187" t="s">
        <v>14</v>
      </c>
      <c r="H61" s="187" t="s">
        <v>14</v>
      </c>
      <c r="I61" s="187" t="s">
        <v>14</v>
      </c>
      <c r="J61" s="187" t="s">
        <v>14</v>
      </c>
      <c r="K61" s="187" t="s">
        <v>14</v>
      </c>
      <c r="L61" s="187" t="s">
        <v>14</v>
      </c>
      <c r="M61" s="187" t="s">
        <v>14</v>
      </c>
      <c r="N61" s="187" t="s">
        <v>14</v>
      </c>
      <c r="O61" s="187" t="s">
        <v>14</v>
      </c>
      <c r="P61" s="187" t="s">
        <v>14</v>
      </c>
      <c r="Q61" s="187" t="s">
        <v>14</v>
      </c>
      <c r="R61" s="187" t="s">
        <v>14</v>
      </c>
      <c r="S61" s="187" t="s">
        <v>14</v>
      </c>
      <c r="T61" s="187" t="s">
        <v>14</v>
      </c>
      <c r="U61" s="187" t="s">
        <v>14</v>
      </c>
      <c r="V61" s="187" t="s">
        <v>14</v>
      </c>
      <c r="W61" s="187" t="s">
        <v>14</v>
      </c>
      <c r="X61" s="187" t="s">
        <v>14</v>
      </c>
      <c r="Y61" s="187" t="s">
        <v>14</v>
      </c>
      <c r="Z61" s="188" t="s">
        <v>161</v>
      </c>
      <c r="AA61" s="194" t="s">
        <v>158</v>
      </c>
    </row>
    <row r="62" spans="1:27" x14ac:dyDescent="0.25">
      <c r="A62" t="str">
        <f>IF(C62&gt;ISD!$F$13,"Větší","menší")</f>
        <v>Větší</v>
      </c>
      <c r="B62">
        <v>4790</v>
      </c>
      <c r="C62" s="199">
        <f t="shared" si="44"/>
        <v>4791</v>
      </c>
      <c r="D62" s="186" t="s">
        <v>14</v>
      </c>
      <c r="E62" s="187" t="s">
        <v>14</v>
      </c>
      <c r="F62" s="187" t="s">
        <v>14</v>
      </c>
      <c r="G62" s="187" t="s">
        <v>14</v>
      </c>
      <c r="H62" s="187" t="s">
        <v>14</v>
      </c>
      <c r="I62" s="187" t="s">
        <v>14</v>
      </c>
      <c r="J62" s="187" t="s">
        <v>14</v>
      </c>
      <c r="K62" s="187" t="s">
        <v>14</v>
      </c>
      <c r="L62" s="187" t="s">
        <v>14</v>
      </c>
      <c r="M62" s="187" t="s">
        <v>14</v>
      </c>
      <c r="N62" s="187" t="s">
        <v>14</v>
      </c>
      <c r="O62" s="187" t="s">
        <v>14</v>
      </c>
      <c r="P62" s="187" t="s">
        <v>14</v>
      </c>
      <c r="Q62" s="187" t="s">
        <v>14</v>
      </c>
      <c r="R62" s="187" t="s">
        <v>14</v>
      </c>
      <c r="S62" s="187" t="s">
        <v>14</v>
      </c>
      <c r="T62" s="187" t="s">
        <v>14</v>
      </c>
      <c r="U62" s="187" t="s">
        <v>14</v>
      </c>
      <c r="V62" s="187" t="s">
        <v>14</v>
      </c>
      <c r="W62" s="187" t="s">
        <v>14</v>
      </c>
      <c r="X62" s="187" t="s">
        <v>14</v>
      </c>
      <c r="Y62" s="187" t="s">
        <v>14</v>
      </c>
      <c r="Z62" s="188" t="s">
        <v>161</v>
      </c>
      <c r="AA62" s="194" t="s">
        <v>158</v>
      </c>
    </row>
    <row r="63" spans="1:27" x14ac:dyDescent="0.25">
      <c r="A63" t="str">
        <f>IF(C63&gt;ISD!$F$13,"Větší","menší")</f>
        <v>Větší</v>
      </c>
      <c r="B63">
        <v>4900</v>
      </c>
      <c r="C63" s="199">
        <f t="shared" si="44"/>
        <v>4901</v>
      </c>
      <c r="D63" s="186" t="s">
        <v>14</v>
      </c>
      <c r="E63" s="187" t="s">
        <v>14</v>
      </c>
      <c r="F63" s="187" t="s">
        <v>14</v>
      </c>
      <c r="G63" s="187" t="s">
        <v>14</v>
      </c>
      <c r="H63" s="187" t="s">
        <v>14</v>
      </c>
      <c r="I63" s="187" t="s">
        <v>14</v>
      </c>
      <c r="J63" s="187" t="s">
        <v>14</v>
      </c>
      <c r="K63" s="187" t="s">
        <v>14</v>
      </c>
      <c r="L63" s="187" t="s">
        <v>14</v>
      </c>
      <c r="M63" s="187" t="s">
        <v>14</v>
      </c>
      <c r="N63" s="187" t="s">
        <v>14</v>
      </c>
      <c r="O63" s="187" t="s">
        <v>14</v>
      </c>
      <c r="P63" s="187" t="s">
        <v>14</v>
      </c>
      <c r="Q63" s="187" t="s">
        <v>14</v>
      </c>
      <c r="R63" s="187" t="s">
        <v>14</v>
      </c>
      <c r="S63" s="187" t="s">
        <v>14</v>
      </c>
      <c r="T63" s="187" t="s">
        <v>14</v>
      </c>
      <c r="U63" s="187" t="s">
        <v>14</v>
      </c>
      <c r="V63" s="187" t="s">
        <v>14</v>
      </c>
      <c r="W63" s="187" t="s">
        <v>14</v>
      </c>
      <c r="X63" s="187" t="s">
        <v>14</v>
      </c>
      <c r="Y63" s="187" t="s">
        <v>14</v>
      </c>
      <c r="Z63" s="188" t="s">
        <v>161</v>
      </c>
      <c r="AA63" s="194" t="s">
        <v>158</v>
      </c>
    </row>
    <row r="64" spans="1:27" x14ac:dyDescent="0.25">
      <c r="A64" t="str">
        <f>IF(C64&gt;ISD!$F$13,"Větší","menší")</f>
        <v>Větší</v>
      </c>
      <c r="B64">
        <v>4960</v>
      </c>
      <c r="C64" s="199">
        <f t="shared" si="44"/>
        <v>4961</v>
      </c>
      <c r="D64" s="186" t="s">
        <v>14</v>
      </c>
      <c r="E64" s="187" t="s">
        <v>14</v>
      </c>
      <c r="F64" s="187" t="s">
        <v>14</v>
      </c>
      <c r="G64" s="187" t="s">
        <v>14</v>
      </c>
      <c r="H64" s="187" t="s">
        <v>14</v>
      </c>
      <c r="I64" s="187" t="s">
        <v>14</v>
      </c>
      <c r="J64" s="187" t="s">
        <v>14</v>
      </c>
      <c r="K64" s="187" t="s">
        <v>14</v>
      </c>
      <c r="L64" s="187" t="s">
        <v>14</v>
      </c>
      <c r="M64" s="187" t="s">
        <v>14</v>
      </c>
      <c r="N64" s="187" t="s">
        <v>14</v>
      </c>
      <c r="O64" s="187" t="s">
        <v>14</v>
      </c>
      <c r="P64" s="187" t="s">
        <v>14</v>
      </c>
      <c r="Q64" s="187" t="s">
        <v>14</v>
      </c>
      <c r="R64" s="187" t="s">
        <v>14</v>
      </c>
      <c r="S64" s="187" t="s">
        <v>14</v>
      </c>
      <c r="T64" s="187" t="s">
        <v>14</v>
      </c>
      <c r="U64" s="187" t="s">
        <v>14</v>
      </c>
      <c r="V64" s="187" t="s">
        <v>14</v>
      </c>
      <c r="W64" s="187" t="s">
        <v>14</v>
      </c>
      <c r="X64" s="187" t="s">
        <v>14</v>
      </c>
      <c r="Y64" s="187" t="s">
        <v>14</v>
      </c>
      <c r="Z64" s="188" t="s">
        <v>161</v>
      </c>
      <c r="AA64" s="194" t="s">
        <v>158</v>
      </c>
    </row>
    <row r="65" spans="1:27" x14ac:dyDescent="0.25">
      <c r="A65" t="str">
        <f>IF(C65&gt;ISD!$F$13,"Větší","menší")</f>
        <v>Větší</v>
      </c>
      <c r="B65">
        <v>5070</v>
      </c>
      <c r="C65" s="199">
        <f t="shared" si="44"/>
        <v>5071</v>
      </c>
      <c r="D65" s="186" t="s">
        <v>14</v>
      </c>
      <c r="E65" s="187" t="s">
        <v>14</v>
      </c>
      <c r="F65" s="187" t="s">
        <v>14</v>
      </c>
      <c r="G65" s="187" t="s">
        <v>14</v>
      </c>
      <c r="H65" s="187" t="s">
        <v>14</v>
      </c>
      <c r="I65" s="187" t="s">
        <v>14</v>
      </c>
      <c r="J65" s="187" t="s">
        <v>14</v>
      </c>
      <c r="K65" s="187" t="s">
        <v>14</v>
      </c>
      <c r="L65" s="187" t="s">
        <v>14</v>
      </c>
      <c r="M65" s="187" t="s">
        <v>14</v>
      </c>
      <c r="N65" s="187" t="s">
        <v>14</v>
      </c>
      <c r="O65" s="187" t="s">
        <v>14</v>
      </c>
      <c r="P65" s="187" t="s">
        <v>14</v>
      </c>
      <c r="Q65" s="187" t="s">
        <v>14</v>
      </c>
      <c r="R65" s="187" t="s">
        <v>14</v>
      </c>
      <c r="S65" s="187" t="s">
        <v>14</v>
      </c>
      <c r="T65" s="187" t="s">
        <v>14</v>
      </c>
      <c r="U65" s="187" t="s">
        <v>14</v>
      </c>
      <c r="V65" s="187" t="s">
        <v>14</v>
      </c>
      <c r="W65" s="187" t="s">
        <v>14</v>
      </c>
      <c r="X65" s="187" t="s">
        <v>14</v>
      </c>
      <c r="Y65" s="187" t="s">
        <v>14</v>
      </c>
      <c r="Z65" s="188" t="s">
        <v>161</v>
      </c>
      <c r="AA65" s="194" t="s">
        <v>158</v>
      </c>
    </row>
    <row r="66" spans="1:27" x14ac:dyDescent="0.25">
      <c r="A66" t="str">
        <f>IF(C66&gt;ISD!$F$13,"Větší","menší")</f>
        <v>Větší</v>
      </c>
      <c r="B66">
        <v>5180</v>
      </c>
      <c r="C66" s="199">
        <f t="shared" si="44"/>
        <v>5181</v>
      </c>
      <c r="D66" s="186" t="s">
        <v>14</v>
      </c>
      <c r="E66" s="187" t="s">
        <v>14</v>
      </c>
      <c r="F66" s="187" t="s">
        <v>14</v>
      </c>
      <c r="G66" s="187" t="s">
        <v>14</v>
      </c>
      <c r="H66" s="187" t="s">
        <v>14</v>
      </c>
      <c r="I66" s="187" t="s">
        <v>14</v>
      </c>
      <c r="J66" s="187" t="s">
        <v>14</v>
      </c>
      <c r="K66" s="187" t="s">
        <v>14</v>
      </c>
      <c r="L66" s="187" t="s">
        <v>14</v>
      </c>
      <c r="M66" s="187" t="s">
        <v>14</v>
      </c>
      <c r="N66" s="187" t="s">
        <v>14</v>
      </c>
      <c r="O66" s="187" t="s">
        <v>14</v>
      </c>
      <c r="P66" s="187" t="s">
        <v>14</v>
      </c>
      <c r="Q66" s="187" t="s">
        <v>14</v>
      </c>
      <c r="R66" s="187" t="s">
        <v>14</v>
      </c>
      <c r="S66" s="187" t="s">
        <v>14</v>
      </c>
      <c r="T66" s="187" t="s">
        <v>14</v>
      </c>
      <c r="U66" s="187" t="s">
        <v>14</v>
      </c>
      <c r="V66" s="187" t="s">
        <v>14</v>
      </c>
      <c r="W66" s="187" t="s">
        <v>14</v>
      </c>
      <c r="X66" s="187" t="s">
        <v>14</v>
      </c>
      <c r="Y66" s="187" t="s">
        <v>14</v>
      </c>
      <c r="Z66" s="188" t="s">
        <v>161</v>
      </c>
      <c r="AA66" s="194" t="s">
        <v>158</v>
      </c>
    </row>
    <row r="67" spans="1:27" x14ac:dyDescent="0.25">
      <c r="A67" t="str">
        <f>IF(C67&gt;ISD!$F$13,"Větší","menší")</f>
        <v>Větší</v>
      </c>
      <c r="B67">
        <v>5290</v>
      </c>
      <c r="C67" s="199">
        <f t="shared" si="44"/>
        <v>5291</v>
      </c>
      <c r="D67" s="186" t="s">
        <v>14</v>
      </c>
      <c r="E67" s="187" t="s">
        <v>14</v>
      </c>
      <c r="F67" s="187" t="s">
        <v>14</v>
      </c>
      <c r="G67" s="187" t="s">
        <v>14</v>
      </c>
      <c r="H67" s="187" t="s">
        <v>14</v>
      </c>
      <c r="I67" s="187" t="s">
        <v>14</v>
      </c>
      <c r="J67" s="187" t="s">
        <v>14</v>
      </c>
      <c r="K67" s="187" t="s">
        <v>14</v>
      </c>
      <c r="L67" s="187" t="s">
        <v>14</v>
      </c>
      <c r="M67" s="187" t="s">
        <v>14</v>
      </c>
      <c r="N67" s="187" t="s">
        <v>14</v>
      </c>
      <c r="O67" s="187" t="s">
        <v>14</v>
      </c>
      <c r="P67" s="187" t="s">
        <v>14</v>
      </c>
      <c r="Q67" s="187" t="s">
        <v>14</v>
      </c>
      <c r="R67" s="187" t="s">
        <v>14</v>
      </c>
      <c r="S67" s="187" t="s">
        <v>14</v>
      </c>
      <c r="T67" s="187" t="s">
        <v>14</v>
      </c>
      <c r="U67" s="187" t="s">
        <v>14</v>
      </c>
      <c r="V67" s="187" t="s">
        <v>14</v>
      </c>
      <c r="W67" s="187" t="s">
        <v>14</v>
      </c>
      <c r="X67" s="187" t="s">
        <v>14</v>
      </c>
      <c r="Y67" s="187" t="s">
        <v>14</v>
      </c>
      <c r="Z67" s="188" t="s">
        <v>161</v>
      </c>
      <c r="AA67" s="194" t="s">
        <v>158</v>
      </c>
    </row>
    <row r="68" spans="1:27" x14ac:dyDescent="0.25">
      <c r="A68" t="str">
        <f>IF(C68&gt;ISD!$F$13,"Větší","menší")</f>
        <v>Větší</v>
      </c>
      <c r="B68">
        <v>5400</v>
      </c>
      <c r="C68" s="199">
        <f t="shared" si="44"/>
        <v>5401</v>
      </c>
      <c r="D68" s="186" t="s">
        <v>14</v>
      </c>
      <c r="E68" s="187" t="s">
        <v>14</v>
      </c>
      <c r="F68" s="187" t="s">
        <v>14</v>
      </c>
      <c r="G68" s="187" t="s">
        <v>14</v>
      </c>
      <c r="H68" s="187" t="s">
        <v>14</v>
      </c>
      <c r="I68" s="187" t="s">
        <v>14</v>
      </c>
      <c r="J68" s="187" t="s">
        <v>14</v>
      </c>
      <c r="K68" s="187" t="s">
        <v>14</v>
      </c>
      <c r="L68" s="187" t="s">
        <v>14</v>
      </c>
      <c r="M68" s="187" t="s">
        <v>14</v>
      </c>
      <c r="N68" s="187" t="s">
        <v>14</v>
      </c>
      <c r="O68" s="187" t="s">
        <v>14</v>
      </c>
      <c r="P68" s="187" t="s">
        <v>14</v>
      </c>
      <c r="Q68" s="187" t="s">
        <v>14</v>
      </c>
      <c r="R68" s="187" t="s">
        <v>14</v>
      </c>
      <c r="S68" s="187" t="s">
        <v>14</v>
      </c>
      <c r="T68" s="187" t="s">
        <v>14</v>
      </c>
      <c r="U68" s="187" t="s">
        <v>14</v>
      </c>
      <c r="V68" s="187" t="s">
        <v>14</v>
      </c>
      <c r="W68" s="187" t="s">
        <v>14</v>
      </c>
      <c r="X68" s="187" t="s">
        <v>14</v>
      </c>
      <c r="Y68" s="187" t="s">
        <v>14</v>
      </c>
      <c r="Z68" s="188" t="s">
        <v>161</v>
      </c>
      <c r="AA68" s="194" t="s">
        <v>158</v>
      </c>
    </row>
    <row r="69" spans="1:27" x14ac:dyDescent="0.25">
      <c r="A69" t="str">
        <f>IF(C69&gt;ISD!$F$13,"Větší","menší")</f>
        <v>Větší</v>
      </c>
      <c r="B69">
        <v>5510</v>
      </c>
      <c r="C69" s="199">
        <f t="shared" si="44"/>
        <v>5511</v>
      </c>
      <c r="D69" s="186" t="s">
        <v>14</v>
      </c>
      <c r="E69" s="187" t="s">
        <v>14</v>
      </c>
      <c r="F69" s="187" t="s">
        <v>14</v>
      </c>
      <c r="G69" s="187" t="s">
        <v>14</v>
      </c>
      <c r="H69" s="187" t="s">
        <v>14</v>
      </c>
      <c r="I69" s="187" t="s">
        <v>14</v>
      </c>
      <c r="J69" s="187" t="s">
        <v>14</v>
      </c>
      <c r="K69" s="187" t="s">
        <v>14</v>
      </c>
      <c r="L69" s="187" t="s">
        <v>14</v>
      </c>
      <c r="M69" s="187" t="s">
        <v>14</v>
      </c>
      <c r="N69" s="187" t="s">
        <v>14</v>
      </c>
      <c r="O69" s="187" t="s">
        <v>14</v>
      </c>
      <c r="P69" s="187" t="s">
        <v>14</v>
      </c>
      <c r="Q69" s="187" t="s">
        <v>14</v>
      </c>
      <c r="R69" s="187" t="s">
        <v>14</v>
      </c>
      <c r="S69" s="187" t="s">
        <v>14</v>
      </c>
      <c r="T69" s="187" t="s">
        <v>14</v>
      </c>
      <c r="U69" s="187" t="s">
        <v>14</v>
      </c>
      <c r="V69" s="187" t="s">
        <v>14</v>
      </c>
      <c r="W69" s="187" t="s">
        <v>14</v>
      </c>
      <c r="X69" s="187" t="s">
        <v>14</v>
      </c>
      <c r="Y69" s="187" t="s">
        <v>14</v>
      </c>
      <c r="Z69" s="188" t="s">
        <v>161</v>
      </c>
      <c r="AA69" s="194" t="s">
        <v>158</v>
      </c>
    </row>
    <row r="70" spans="1:27" x14ac:dyDescent="0.25">
      <c r="A70" t="str">
        <f>IF(C70&gt;ISD!$F$13,"Větší","menší")</f>
        <v>Větší</v>
      </c>
      <c r="B70">
        <v>5570</v>
      </c>
      <c r="C70" s="199">
        <f t="shared" si="44"/>
        <v>5571</v>
      </c>
      <c r="D70" s="186" t="s">
        <v>14</v>
      </c>
      <c r="E70" s="187" t="s">
        <v>14</v>
      </c>
      <c r="F70" s="187" t="s">
        <v>14</v>
      </c>
      <c r="G70" s="187" t="s">
        <v>14</v>
      </c>
      <c r="H70" s="187" t="s">
        <v>14</v>
      </c>
      <c r="I70" s="187" t="s">
        <v>14</v>
      </c>
      <c r="J70" s="187" t="s">
        <v>14</v>
      </c>
      <c r="K70" s="187" t="s">
        <v>14</v>
      </c>
      <c r="L70" s="187" t="s">
        <v>14</v>
      </c>
      <c r="M70" s="187" t="s">
        <v>14</v>
      </c>
      <c r="N70" s="187" t="s">
        <v>14</v>
      </c>
      <c r="O70" s="187" t="s">
        <v>14</v>
      </c>
      <c r="P70" s="187" t="s">
        <v>14</v>
      </c>
      <c r="Q70" s="187" t="s">
        <v>14</v>
      </c>
      <c r="R70" s="187" t="s">
        <v>14</v>
      </c>
      <c r="S70" s="187" t="s">
        <v>14</v>
      </c>
      <c r="T70" s="187" t="s">
        <v>14</v>
      </c>
      <c r="U70" s="187" t="s">
        <v>14</v>
      </c>
      <c r="V70" s="187" t="s">
        <v>14</v>
      </c>
      <c r="W70" s="187" t="s">
        <v>14</v>
      </c>
      <c r="X70" s="187" t="s">
        <v>14</v>
      </c>
      <c r="Y70" s="187" t="s">
        <v>14</v>
      </c>
      <c r="Z70" s="188" t="s">
        <v>161</v>
      </c>
      <c r="AA70" s="194" t="s">
        <v>158</v>
      </c>
    </row>
    <row r="71" spans="1:27" x14ac:dyDescent="0.25">
      <c r="A71" t="str">
        <f>IF(C71&gt;ISD!$F$13,"Větší","menší")</f>
        <v>Větší</v>
      </c>
      <c r="B71">
        <v>5680</v>
      </c>
      <c r="C71" s="199">
        <f t="shared" si="44"/>
        <v>5681</v>
      </c>
      <c r="D71" s="186" t="s">
        <v>14</v>
      </c>
      <c r="E71" s="187" t="s">
        <v>14</v>
      </c>
      <c r="F71" s="187" t="s">
        <v>14</v>
      </c>
      <c r="G71" s="187" t="s">
        <v>14</v>
      </c>
      <c r="H71" s="187" t="s">
        <v>14</v>
      </c>
      <c r="I71" s="187" t="s">
        <v>14</v>
      </c>
      <c r="J71" s="187" t="s">
        <v>14</v>
      </c>
      <c r="K71" s="187" t="s">
        <v>14</v>
      </c>
      <c r="L71" s="187" t="s">
        <v>14</v>
      </c>
      <c r="M71" s="187" t="s">
        <v>14</v>
      </c>
      <c r="N71" s="187" t="s">
        <v>14</v>
      </c>
      <c r="O71" s="187" t="s">
        <v>14</v>
      </c>
      <c r="P71" s="187" t="s">
        <v>14</v>
      </c>
      <c r="Q71" s="187" t="s">
        <v>14</v>
      </c>
      <c r="R71" s="187" t="s">
        <v>14</v>
      </c>
      <c r="S71" s="187" t="s">
        <v>14</v>
      </c>
      <c r="T71" s="187" t="s">
        <v>14</v>
      </c>
      <c r="U71" s="187" t="s">
        <v>14</v>
      </c>
      <c r="V71" s="187" t="s">
        <v>14</v>
      </c>
      <c r="W71" s="187" t="s">
        <v>14</v>
      </c>
      <c r="X71" s="187" t="s">
        <v>14</v>
      </c>
      <c r="Y71" s="187" t="s">
        <v>14</v>
      </c>
      <c r="Z71" s="188" t="s">
        <v>161</v>
      </c>
      <c r="AA71" s="194" t="s">
        <v>158</v>
      </c>
    </row>
    <row r="72" spans="1:27" x14ac:dyDescent="0.25">
      <c r="A72" t="str">
        <f>IF(C72&gt;ISD!$F$13,"Větší","menší")</f>
        <v>Větší</v>
      </c>
      <c r="B72">
        <v>5790</v>
      </c>
      <c r="C72" s="199">
        <f t="shared" si="44"/>
        <v>5791</v>
      </c>
      <c r="D72" s="186" t="s">
        <v>14</v>
      </c>
      <c r="E72" s="187" t="s">
        <v>14</v>
      </c>
      <c r="F72" s="187" t="s">
        <v>14</v>
      </c>
      <c r="G72" s="187" t="s">
        <v>14</v>
      </c>
      <c r="H72" s="187" t="s">
        <v>14</v>
      </c>
      <c r="I72" s="187" t="s">
        <v>14</v>
      </c>
      <c r="J72" s="187" t="s">
        <v>14</v>
      </c>
      <c r="K72" s="187" t="s">
        <v>14</v>
      </c>
      <c r="L72" s="187" t="s">
        <v>14</v>
      </c>
      <c r="M72" s="187" t="s">
        <v>14</v>
      </c>
      <c r="N72" s="187" t="s">
        <v>14</v>
      </c>
      <c r="O72" s="187" t="s">
        <v>14</v>
      </c>
      <c r="P72" s="187" t="s">
        <v>14</v>
      </c>
      <c r="Q72" s="187" t="s">
        <v>14</v>
      </c>
      <c r="R72" s="187" t="s">
        <v>14</v>
      </c>
      <c r="S72" s="187" t="s">
        <v>14</v>
      </c>
      <c r="T72" s="187" t="s">
        <v>14</v>
      </c>
      <c r="U72" s="187" t="s">
        <v>14</v>
      </c>
      <c r="V72" s="187" t="s">
        <v>14</v>
      </c>
      <c r="W72" s="187" t="s">
        <v>14</v>
      </c>
      <c r="X72" s="187" t="s">
        <v>14</v>
      </c>
      <c r="Y72" s="187" t="s">
        <v>14</v>
      </c>
      <c r="Z72" s="188" t="s">
        <v>161</v>
      </c>
      <c r="AA72" s="194" t="s">
        <v>158</v>
      </c>
    </row>
    <row r="73" spans="1:27" x14ac:dyDescent="0.25">
      <c r="A73" t="str">
        <f>IF(C73&gt;ISD!$F$13,"Větší","menší")</f>
        <v>Větší</v>
      </c>
      <c r="B73">
        <v>5900</v>
      </c>
      <c r="C73" s="199">
        <f t="shared" si="44"/>
        <v>5901</v>
      </c>
      <c r="D73" s="186" t="s">
        <v>14</v>
      </c>
      <c r="E73" s="187" t="s">
        <v>14</v>
      </c>
      <c r="F73" s="187" t="s">
        <v>14</v>
      </c>
      <c r="G73" s="187" t="s">
        <v>14</v>
      </c>
      <c r="H73" s="187" t="s">
        <v>14</v>
      </c>
      <c r="I73" s="187" t="s">
        <v>14</v>
      </c>
      <c r="J73" s="187" t="s">
        <v>14</v>
      </c>
      <c r="K73" s="187" t="s">
        <v>14</v>
      </c>
      <c r="L73" s="187" t="s">
        <v>14</v>
      </c>
      <c r="M73" s="187" t="s">
        <v>14</v>
      </c>
      <c r="N73" s="187" t="s">
        <v>14</v>
      </c>
      <c r="O73" s="187" t="s">
        <v>14</v>
      </c>
      <c r="P73" s="187" t="s">
        <v>14</v>
      </c>
      <c r="Q73" s="187" t="s">
        <v>14</v>
      </c>
      <c r="R73" s="187" t="s">
        <v>14</v>
      </c>
      <c r="S73" s="187" t="s">
        <v>14</v>
      </c>
      <c r="T73" s="187" t="s">
        <v>14</v>
      </c>
      <c r="U73" s="187" t="s">
        <v>14</v>
      </c>
      <c r="V73" s="187" t="s">
        <v>14</v>
      </c>
      <c r="W73" s="187" t="s">
        <v>14</v>
      </c>
      <c r="X73" s="187" t="s">
        <v>14</v>
      </c>
      <c r="Y73" s="187" t="s">
        <v>14</v>
      </c>
      <c r="Z73" s="188" t="s">
        <v>161</v>
      </c>
      <c r="AA73" s="194" t="s">
        <v>158</v>
      </c>
    </row>
    <row r="74" spans="1:27" x14ac:dyDescent="0.25">
      <c r="A74" t="str">
        <f>IF(C74&gt;ISD!$F$13,"Větší","menší")</f>
        <v>Větší</v>
      </c>
      <c r="B74">
        <v>6010</v>
      </c>
      <c r="C74" s="199">
        <f t="shared" si="44"/>
        <v>6011</v>
      </c>
      <c r="D74" s="186" t="s">
        <v>14</v>
      </c>
      <c r="E74" s="187" t="s">
        <v>14</v>
      </c>
      <c r="F74" s="187" t="s">
        <v>14</v>
      </c>
      <c r="G74" s="187" t="s">
        <v>14</v>
      </c>
      <c r="H74" s="187" t="s">
        <v>14</v>
      </c>
      <c r="I74" s="187" t="s">
        <v>14</v>
      </c>
      <c r="J74" s="187" t="s">
        <v>14</v>
      </c>
      <c r="K74" s="187" t="s">
        <v>14</v>
      </c>
      <c r="L74" s="187" t="s">
        <v>14</v>
      </c>
      <c r="M74" s="187" t="s">
        <v>14</v>
      </c>
      <c r="N74" s="187" t="s">
        <v>14</v>
      </c>
      <c r="O74" s="187" t="s">
        <v>14</v>
      </c>
      <c r="P74" s="187" t="s">
        <v>14</v>
      </c>
      <c r="Q74" s="187" t="s">
        <v>14</v>
      </c>
      <c r="R74" s="187" t="s">
        <v>14</v>
      </c>
      <c r="S74" s="187" t="s">
        <v>14</v>
      </c>
      <c r="T74" s="187" t="s">
        <v>14</v>
      </c>
      <c r="U74" s="187" t="s">
        <v>14</v>
      </c>
      <c r="V74" s="187" t="s">
        <v>14</v>
      </c>
      <c r="W74" s="187" t="s">
        <v>14</v>
      </c>
      <c r="X74" s="187" t="s">
        <v>14</v>
      </c>
      <c r="Y74" s="187" t="s">
        <v>14</v>
      </c>
      <c r="Z74" s="188" t="s">
        <v>161</v>
      </c>
      <c r="AA74" s="194" t="s">
        <v>158</v>
      </c>
    </row>
    <row r="75" spans="1:27" x14ac:dyDescent="0.25">
      <c r="A75" t="str">
        <f>IF(C75&gt;ISD!$F$13,"Větší","menší")</f>
        <v>Větší</v>
      </c>
      <c r="B75">
        <v>6120</v>
      </c>
      <c r="C75" s="199">
        <f t="shared" si="44"/>
        <v>6121</v>
      </c>
      <c r="D75" s="186" t="s">
        <v>14</v>
      </c>
      <c r="E75" s="187" t="s">
        <v>14</v>
      </c>
      <c r="F75" s="187" t="s">
        <v>14</v>
      </c>
      <c r="G75" s="187" t="s">
        <v>14</v>
      </c>
      <c r="H75" s="187" t="s">
        <v>14</v>
      </c>
      <c r="I75" s="187" t="s">
        <v>14</v>
      </c>
      <c r="J75" s="187" t="s">
        <v>14</v>
      </c>
      <c r="K75" s="187" t="s">
        <v>14</v>
      </c>
      <c r="L75" s="187" t="s">
        <v>14</v>
      </c>
      <c r="M75" s="187" t="s">
        <v>14</v>
      </c>
      <c r="N75" s="187" t="s">
        <v>14</v>
      </c>
      <c r="O75" s="187" t="s">
        <v>14</v>
      </c>
      <c r="P75" s="187" t="s">
        <v>14</v>
      </c>
      <c r="Q75" s="187" t="s">
        <v>14</v>
      </c>
      <c r="R75" s="187" t="s">
        <v>14</v>
      </c>
      <c r="S75" s="187" t="s">
        <v>14</v>
      </c>
      <c r="T75" s="187" t="s">
        <v>14</v>
      </c>
      <c r="U75" s="187" t="s">
        <v>14</v>
      </c>
      <c r="V75" s="187" t="s">
        <v>14</v>
      </c>
      <c r="W75" s="187" t="s">
        <v>14</v>
      </c>
      <c r="X75" s="187" t="s">
        <v>14</v>
      </c>
      <c r="Y75" s="187" t="s">
        <v>14</v>
      </c>
      <c r="Z75" s="188" t="s">
        <v>161</v>
      </c>
      <c r="AA75" s="194" t="s">
        <v>158</v>
      </c>
    </row>
    <row r="76" spans="1:27" ht="15.75" thickBot="1" x14ac:dyDescent="0.3">
      <c r="A76" t="str">
        <f>IF(C76&gt;ISD!$F$13,"Větší","menší")</f>
        <v>Větší</v>
      </c>
      <c r="B76">
        <v>850000</v>
      </c>
      <c r="C76" s="199">
        <f t="shared" si="44"/>
        <v>850001</v>
      </c>
      <c r="D76" s="191" t="s">
        <v>161</v>
      </c>
      <c r="E76" s="192" t="s">
        <v>161</v>
      </c>
      <c r="F76" s="192" t="s">
        <v>161</v>
      </c>
      <c r="G76" s="192" t="s">
        <v>161</v>
      </c>
      <c r="H76" s="192" t="s">
        <v>161</v>
      </c>
      <c r="I76" s="192" t="s">
        <v>161</v>
      </c>
      <c r="J76" s="192" t="s">
        <v>161</v>
      </c>
      <c r="K76" s="192" t="s">
        <v>161</v>
      </c>
      <c r="L76" s="192" t="s">
        <v>161</v>
      </c>
      <c r="M76" s="192" t="s">
        <v>161</v>
      </c>
      <c r="N76" s="192" t="s">
        <v>161</v>
      </c>
      <c r="O76" s="192" t="s">
        <v>161</v>
      </c>
      <c r="P76" s="192" t="s">
        <v>161</v>
      </c>
      <c r="Q76" s="192" t="s">
        <v>161</v>
      </c>
      <c r="R76" s="192" t="s">
        <v>161</v>
      </c>
      <c r="S76" s="192" t="s">
        <v>161</v>
      </c>
      <c r="T76" s="192" t="s">
        <v>161</v>
      </c>
      <c r="U76" s="192" t="s">
        <v>161</v>
      </c>
      <c r="V76" s="192" t="s">
        <v>161</v>
      </c>
      <c r="W76" s="192" t="s">
        <v>161</v>
      </c>
      <c r="X76" s="192" t="s">
        <v>161</v>
      </c>
      <c r="Y76" s="192" t="s">
        <v>161</v>
      </c>
      <c r="Z76" s="193" t="s">
        <v>161</v>
      </c>
      <c r="AA76" s="194" t="s">
        <v>158</v>
      </c>
    </row>
    <row r="77" spans="1:27" ht="15.75" thickTop="1" x14ac:dyDescent="0.25"/>
  </sheetData>
  <sheetProtection password="CBEB" sheet="1" objects="1" scenarios="1" selectLockedCells="1"/>
  <mergeCells count="3">
    <mergeCell ref="A1:C4"/>
    <mergeCell ref="A16:C19"/>
    <mergeCell ref="A31:C3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Layout" zoomScaleNormal="100" workbookViewId="0">
      <selection activeCell="A8" sqref="A8:H8"/>
    </sheetView>
  </sheetViews>
  <sheetFormatPr defaultRowHeight="15" x14ac:dyDescent="0.25"/>
  <cols>
    <col min="1" max="1" width="9.140625" style="5"/>
    <col min="2" max="2" width="0" style="5" hidden="1" customWidth="1"/>
    <col min="3" max="3" width="2.5703125" style="5" hidden="1" customWidth="1"/>
    <col min="4" max="4" width="6.42578125" style="5" hidden="1" customWidth="1"/>
    <col min="5" max="6" width="9.140625" style="5"/>
    <col min="7" max="7" width="11.28515625" style="5" customWidth="1"/>
    <col min="8" max="8" width="9.140625" style="5"/>
    <col min="9" max="9" width="10.7109375" style="5" customWidth="1"/>
    <col min="10" max="10" width="11.140625" style="5" customWidth="1"/>
    <col min="11" max="11" width="9.140625" style="5"/>
    <col min="12" max="18" width="0" style="5" hidden="1" customWidth="1"/>
    <col min="19" max="20" width="9.140625" style="5" customWidth="1"/>
    <col min="21" max="16384" width="9.140625" style="5"/>
  </cols>
  <sheetData>
    <row r="1" spans="1:30" ht="15" customHeight="1" thickTop="1" thickBot="1" x14ac:dyDescent="0.3">
      <c r="A1" s="101"/>
      <c r="B1" s="102"/>
      <c r="C1" s="102"/>
      <c r="D1" s="102"/>
      <c r="E1" s="102"/>
      <c r="F1" s="102"/>
      <c r="G1" s="102"/>
      <c r="H1" s="102"/>
      <c r="I1" s="102"/>
      <c r="J1" s="326"/>
      <c r="K1" s="327"/>
      <c r="L1" s="327"/>
      <c r="M1" s="327"/>
      <c r="N1" s="327"/>
      <c r="O1" s="327"/>
      <c r="P1" s="327"/>
      <c r="Q1" s="327"/>
      <c r="R1" s="327"/>
      <c r="S1" s="327"/>
      <c r="T1" s="328"/>
      <c r="U1" s="101"/>
      <c r="V1" s="102"/>
      <c r="W1" s="102"/>
      <c r="X1" s="102"/>
      <c r="Y1" s="102"/>
      <c r="Z1" s="102"/>
      <c r="AA1" s="248"/>
      <c r="AB1" s="248"/>
      <c r="AC1" s="248"/>
      <c r="AD1" s="249"/>
    </row>
    <row r="2" spans="1:30" ht="15" customHeight="1" thickBot="1" x14ac:dyDescent="0.3">
      <c r="A2" s="103"/>
      <c r="B2" s="6"/>
      <c r="C2" s="6"/>
      <c r="D2" s="6"/>
      <c r="E2" s="6"/>
      <c r="F2" s="6"/>
      <c r="G2" s="6"/>
      <c r="H2" s="6"/>
      <c r="I2" s="6"/>
      <c r="J2" s="329"/>
      <c r="K2" s="330"/>
      <c r="L2" s="330"/>
      <c r="M2" s="330"/>
      <c r="N2" s="330"/>
      <c r="O2" s="330"/>
      <c r="P2" s="330"/>
      <c r="Q2" s="330"/>
      <c r="R2" s="330"/>
      <c r="S2" s="330"/>
      <c r="T2" s="331"/>
      <c r="U2" s="103"/>
      <c r="V2" s="6"/>
      <c r="W2" s="6"/>
      <c r="X2" s="6"/>
      <c r="Y2" s="6"/>
      <c r="Z2" s="6"/>
      <c r="AA2" s="250"/>
      <c r="AB2" s="250"/>
      <c r="AC2" s="250"/>
      <c r="AD2" s="251"/>
    </row>
    <row r="3" spans="1:30" ht="15" customHeight="1" thickBot="1" x14ac:dyDescent="0.3">
      <c r="A3" s="103"/>
      <c r="B3" s="6"/>
      <c r="C3" s="6"/>
      <c r="D3" s="6"/>
      <c r="E3" s="6"/>
      <c r="F3" s="6"/>
      <c r="G3" s="6"/>
      <c r="H3" s="6"/>
      <c r="I3" s="6"/>
      <c r="J3" s="332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103"/>
      <c r="V3" s="6"/>
      <c r="W3" s="6"/>
      <c r="X3" s="6"/>
      <c r="Y3" s="6"/>
      <c r="Z3" s="6"/>
      <c r="AA3" s="250"/>
      <c r="AB3" s="250"/>
      <c r="AC3" s="250"/>
      <c r="AD3" s="251"/>
    </row>
    <row r="4" spans="1:30" ht="15" customHeight="1" thickBot="1" x14ac:dyDescent="0.3">
      <c r="A4" s="141" t="s">
        <v>93</v>
      </c>
      <c r="B4" s="6"/>
      <c r="C4" s="6"/>
      <c r="D4" s="6"/>
      <c r="E4" s="6"/>
      <c r="F4" s="6"/>
      <c r="G4" s="7"/>
      <c r="H4" s="6"/>
      <c r="I4" s="6"/>
      <c r="J4" s="70"/>
      <c r="K4" s="71"/>
      <c r="L4" s="48"/>
      <c r="M4" s="48"/>
      <c r="N4" s="48"/>
      <c r="O4" s="72"/>
      <c r="P4" s="73"/>
      <c r="Q4" s="6"/>
      <c r="R4" s="6"/>
      <c r="S4" s="70"/>
      <c r="T4" s="104"/>
      <c r="U4" s="114" t="s">
        <v>116</v>
      </c>
      <c r="V4" s="6"/>
      <c r="W4" s="6"/>
      <c r="X4" s="6"/>
      <c r="Y4" s="6"/>
      <c r="Z4" s="6"/>
      <c r="AA4" s="252"/>
      <c r="AB4" s="252"/>
      <c r="AC4" s="250"/>
      <c r="AD4" s="251"/>
    </row>
    <row r="5" spans="1:30" ht="12" customHeight="1" thickBot="1" x14ac:dyDescent="0.3">
      <c r="A5" s="105" t="s">
        <v>0</v>
      </c>
      <c r="B5" s="6"/>
      <c r="C5" s="6"/>
      <c r="D5" s="6"/>
      <c r="E5" s="11" t="s">
        <v>97</v>
      </c>
      <c r="F5" s="6"/>
      <c r="G5" s="6"/>
      <c r="H5" s="6"/>
      <c r="I5" s="13" t="s">
        <v>2</v>
      </c>
      <c r="J5" s="13" t="s">
        <v>3</v>
      </c>
      <c r="K5" s="48"/>
      <c r="L5" s="9"/>
      <c r="M5" s="9"/>
      <c r="N5" s="9"/>
      <c r="O5" s="10"/>
      <c r="P5" s="69"/>
      <c r="Q5" s="6"/>
      <c r="R5" s="6"/>
      <c r="S5" s="6"/>
      <c r="T5" s="106"/>
      <c r="U5" s="105" t="s">
        <v>0</v>
      </c>
      <c r="V5" s="11" t="s">
        <v>97</v>
      </c>
      <c r="W5" s="6"/>
      <c r="X5" s="6"/>
      <c r="Y5" s="7"/>
      <c r="Z5" s="12" t="s">
        <v>117</v>
      </c>
      <c r="AA5" s="12"/>
      <c r="AB5" s="13" t="s">
        <v>3</v>
      </c>
      <c r="AC5" s="13" t="s">
        <v>2</v>
      </c>
      <c r="AD5" s="115"/>
    </row>
    <row r="6" spans="1:30" ht="12" customHeight="1" thickBot="1" x14ac:dyDescent="0.3">
      <c r="A6" s="142" t="s">
        <v>5</v>
      </c>
      <c r="B6" s="6"/>
      <c r="C6" s="6"/>
      <c r="D6" s="14"/>
      <c r="E6" s="7"/>
      <c r="F6" s="7"/>
      <c r="G6" s="7"/>
      <c r="H6" s="16"/>
      <c r="I6" s="7"/>
      <c r="J6" s="18" t="s">
        <v>4</v>
      </c>
      <c r="K6" s="18" t="s">
        <v>1</v>
      </c>
      <c r="L6" s="19"/>
      <c r="M6" s="20"/>
      <c r="N6" s="20"/>
      <c r="O6" s="20"/>
      <c r="P6" s="21"/>
      <c r="Q6" s="6"/>
      <c r="R6" s="6"/>
      <c r="S6" s="6"/>
      <c r="T6" s="106"/>
      <c r="U6" s="116" t="s">
        <v>5</v>
      </c>
      <c r="V6" s="22"/>
      <c r="W6" s="22"/>
      <c r="X6" s="23"/>
      <c r="Y6" s="24"/>
      <c r="Z6" s="24"/>
      <c r="AA6" s="25" t="s">
        <v>4</v>
      </c>
      <c r="AB6" s="24"/>
      <c r="AC6" s="26" t="s">
        <v>1</v>
      </c>
      <c r="AD6" s="117"/>
    </row>
    <row r="7" spans="1:30" s="31" customFormat="1" ht="12" customHeight="1" thickBot="1" x14ac:dyDescent="0.25">
      <c r="A7" s="108" t="s">
        <v>6</v>
      </c>
      <c r="B7" s="47"/>
      <c r="C7" s="47"/>
      <c r="D7" s="47"/>
      <c r="E7" s="355"/>
      <c r="F7" s="355"/>
      <c r="G7" s="355"/>
      <c r="H7" s="356"/>
      <c r="I7" s="74" t="s">
        <v>7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8"/>
      <c r="U7" s="253" t="s">
        <v>104</v>
      </c>
      <c r="V7" s="254"/>
      <c r="W7" s="254"/>
      <c r="X7" s="254"/>
      <c r="Y7" s="254"/>
      <c r="Z7" s="254"/>
      <c r="AA7" s="254"/>
      <c r="AB7" s="254"/>
      <c r="AC7" s="254"/>
      <c r="AD7" s="255"/>
    </row>
    <row r="8" spans="1:30" s="31" customFormat="1" ht="12" customHeight="1" thickBot="1" x14ac:dyDescent="0.25">
      <c r="A8" s="503"/>
      <c r="B8" s="504"/>
      <c r="C8" s="504"/>
      <c r="D8" s="504"/>
      <c r="E8" s="504"/>
      <c r="F8" s="504"/>
      <c r="G8" s="504"/>
      <c r="H8" s="504"/>
      <c r="I8" s="75" t="s">
        <v>8</v>
      </c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U8" s="119" t="s">
        <v>96</v>
      </c>
      <c r="V8" s="79"/>
      <c r="W8" s="79"/>
      <c r="X8" s="79"/>
      <c r="Y8" s="155" t="s">
        <v>162</v>
      </c>
      <c r="Z8" s="78" t="s">
        <v>95</v>
      </c>
      <c r="AA8" s="79"/>
      <c r="AB8" s="79"/>
      <c r="AC8" s="79"/>
      <c r="AD8" s="118"/>
    </row>
    <row r="9" spans="1:30" s="31" customFormat="1" ht="12" customHeight="1" thickBot="1" x14ac:dyDescent="0.25">
      <c r="A9" s="343"/>
      <c r="B9" s="344"/>
      <c r="C9" s="344"/>
      <c r="D9" s="344"/>
      <c r="E9" s="344"/>
      <c r="F9" s="344"/>
      <c r="G9" s="344"/>
      <c r="H9" s="344"/>
      <c r="I9" s="75" t="s">
        <v>9</v>
      </c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8"/>
      <c r="U9" s="120"/>
      <c r="V9" s="81"/>
      <c r="W9" s="81"/>
      <c r="X9" s="81"/>
      <c r="Y9" s="82"/>
      <c r="Z9" s="81"/>
      <c r="AA9" s="81"/>
      <c r="AB9" s="81"/>
      <c r="AC9" s="81"/>
      <c r="AD9" s="121"/>
    </row>
    <row r="10" spans="1:30" s="31" customFormat="1" ht="12" customHeight="1" thickBot="1" x14ac:dyDescent="0.25">
      <c r="A10" s="343"/>
      <c r="B10" s="344"/>
      <c r="C10" s="344"/>
      <c r="D10" s="344"/>
      <c r="E10" s="344"/>
      <c r="F10" s="344"/>
      <c r="G10" s="344"/>
      <c r="H10" s="344"/>
      <c r="I10" s="75" t="s">
        <v>10</v>
      </c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8"/>
      <c r="U10" s="256" t="s">
        <v>145</v>
      </c>
      <c r="V10" s="257"/>
      <c r="W10" s="257"/>
      <c r="X10" s="257"/>
      <c r="Y10" s="257"/>
      <c r="Z10" s="257"/>
      <c r="AA10" s="257"/>
      <c r="AB10" s="257"/>
      <c r="AC10" s="83"/>
      <c r="AD10" s="122"/>
    </row>
    <row r="11" spans="1:30" s="31" customFormat="1" ht="12" customHeight="1" thickBot="1" x14ac:dyDescent="0.3">
      <c r="A11" s="341"/>
      <c r="B11" s="342"/>
      <c r="C11" s="342"/>
      <c r="D11" s="342"/>
      <c r="E11" s="342"/>
      <c r="F11" s="342"/>
      <c r="G11" s="342"/>
      <c r="H11" s="342"/>
      <c r="I11" s="322" t="s">
        <v>11</v>
      </c>
      <c r="J11" s="323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23"/>
      <c r="V11" s="83"/>
      <c r="W11" s="84"/>
      <c r="X11" s="83"/>
      <c r="Y11" s="83"/>
      <c r="Z11" s="84"/>
      <c r="AA11" s="85"/>
      <c r="AB11" s="83"/>
      <c r="AC11" s="84"/>
      <c r="AD11" s="122"/>
    </row>
    <row r="12" spans="1:30" s="31" customFormat="1" ht="12" customHeight="1" thickBot="1" x14ac:dyDescent="0.25">
      <c r="A12" s="147" t="s">
        <v>12</v>
      </c>
      <c r="B12" s="148"/>
      <c r="C12" s="148"/>
      <c r="D12" s="148"/>
      <c r="E12" s="148"/>
      <c r="F12" s="361"/>
      <c r="G12" s="362"/>
      <c r="H12" s="399" t="s">
        <v>101</v>
      </c>
      <c r="I12" s="400"/>
      <c r="J12" s="401"/>
      <c r="K12" s="28"/>
      <c r="L12" s="28"/>
      <c r="M12" s="28"/>
      <c r="N12" s="28"/>
      <c r="O12" s="28"/>
      <c r="P12" s="28"/>
      <c r="Q12" s="28"/>
      <c r="R12" s="28"/>
      <c r="S12" s="28"/>
      <c r="T12" s="143"/>
      <c r="U12" s="123"/>
      <c r="V12" s="83"/>
      <c r="W12" s="85"/>
      <c r="X12" s="83"/>
      <c r="Y12" s="83"/>
      <c r="Z12" s="85"/>
      <c r="AA12" s="85"/>
      <c r="AB12" s="83"/>
      <c r="AC12" s="85"/>
      <c r="AD12" s="122"/>
    </row>
    <row r="13" spans="1:30" s="31" customFormat="1" ht="12" customHeight="1" thickBot="1" x14ac:dyDescent="0.25">
      <c r="A13" s="149" t="s">
        <v>13</v>
      </c>
      <c r="B13" s="150"/>
      <c r="C13" s="150"/>
      <c r="D13" s="150"/>
      <c r="E13" s="150"/>
      <c r="F13" s="363"/>
      <c r="G13" s="364"/>
      <c r="H13" s="402"/>
      <c r="I13" s="403"/>
      <c r="J13" s="404"/>
      <c r="K13" s="28"/>
      <c r="L13" s="28"/>
      <c r="M13" s="28"/>
      <c r="N13" s="28"/>
      <c r="O13" s="28"/>
      <c r="P13" s="28"/>
      <c r="Q13" s="28"/>
      <c r="R13" s="28"/>
      <c r="S13" s="28"/>
      <c r="T13" s="143"/>
      <c r="U13" s="123"/>
      <c r="V13" s="83"/>
      <c r="W13" s="80" t="s">
        <v>59</v>
      </c>
      <c r="X13" s="83"/>
      <c r="Y13" s="83"/>
      <c r="Z13" s="80" t="s">
        <v>60</v>
      </c>
      <c r="AA13" s="85"/>
      <c r="AB13" s="83"/>
      <c r="AC13" s="80" t="s">
        <v>58</v>
      </c>
      <c r="AD13" s="122"/>
    </row>
    <row r="14" spans="1:30" s="31" customFormat="1" ht="12" customHeight="1" thickBot="1" x14ac:dyDescent="0.25">
      <c r="A14" s="293" t="str">
        <f>VLOOKUP("Větší",'kontrola rozměrů'!$A$20:$V$28,HLOOKUP("Větší",'kontrola rozměrů'!$D$16:$V$17,2,0),0)</f>
        <v>POZOR! Minimální rozměry otvoru (mm):</v>
      </c>
      <c r="B14" s="294"/>
      <c r="C14" s="294"/>
      <c r="D14" s="294"/>
      <c r="E14" s="294"/>
      <c r="F14" s="294"/>
      <c r="G14" s="295"/>
      <c r="H14" s="402"/>
      <c r="I14" s="403"/>
      <c r="J14" s="404"/>
      <c r="K14" s="28"/>
      <c r="L14" s="28"/>
      <c r="M14" s="28"/>
      <c r="N14" s="28"/>
      <c r="O14" s="28"/>
      <c r="P14" s="28"/>
      <c r="Q14" s="28"/>
      <c r="R14" s="28"/>
      <c r="S14" s="28"/>
      <c r="T14" s="143"/>
      <c r="U14" s="123"/>
      <c r="V14" s="83"/>
      <c r="W14" s="258"/>
      <c r="X14" s="83"/>
      <c r="Y14" s="83"/>
      <c r="Z14" s="260" t="s">
        <v>162</v>
      </c>
      <c r="AA14" s="83"/>
      <c r="AB14" s="83"/>
      <c r="AC14" s="258"/>
      <c r="AD14" s="122"/>
    </row>
    <row r="15" spans="1:30" s="31" customFormat="1" ht="12" customHeight="1" thickBot="1" x14ac:dyDescent="0.25">
      <c r="A15" s="149" t="s">
        <v>16</v>
      </c>
      <c r="B15" s="150"/>
      <c r="C15" s="150"/>
      <c r="D15" s="150"/>
      <c r="E15" s="150"/>
      <c r="F15" s="365" t="s">
        <v>155</v>
      </c>
      <c r="G15" s="366"/>
      <c r="H15" s="402"/>
      <c r="I15" s="403"/>
      <c r="J15" s="404"/>
      <c r="K15" s="28"/>
      <c r="L15" s="28"/>
      <c r="M15" s="28"/>
      <c r="N15" s="28"/>
      <c r="O15" s="28"/>
      <c r="P15" s="28"/>
      <c r="Q15" s="28"/>
      <c r="R15" s="28"/>
      <c r="S15" s="28"/>
      <c r="T15" s="143"/>
      <c r="U15" s="123"/>
      <c r="V15" s="83"/>
      <c r="W15" s="259"/>
      <c r="X15" s="83"/>
      <c r="Y15" s="83"/>
      <c r="Z15" s="259"/>
      <c r="AA15" s="83"/>
      <c r="AB15" s="83"/>
      <c r="AC15" s="259"/>
      <c r="AD15" s="122"/>
    </row>
    <row r="16" spans="1:30" s="31" customFormat="1" ht="12" customHeight="1" thickBot="1" x14ac:dyDescent="0.25">
      <c r="A16" s="149" t="s">
        <v>17</v>
      </c>
      <c r="B16" s="150"/>
      <c r="C16" s="150"/>
      <c r="D16" s="150"/>
      <c r="E16" s="150"/>
      <c r="F16" s="363"/>
      <c r="G16" s="364"/>
      <c r="H16" s="402"/>
      <c r="I16" s="403"/>
      <c r="J16" s="404"/>
      <c r="K16" s="28"/>
      <c r="L16" s="28"/>
      <c r="M16" s="28"/>
      <c r="N16" s="28"/>
      <c r="O16" s="28"/>
      <c r="P16" s="28"/>
      <c r="Q16" s="28"/>
      <c r="R16" s="28"/>
      <c r="S16" s="28"/>
      <c r="T16" s="143"/>
      <c r="U16" s="123"/>
      <c r="V16" s="83"/>
      <c r="W16" s="86"/>
      <c r="X16" s="83"/>
      <c r="Y16" s="83"/>
      <c r="Z16" s="86"/>
      <c r="AA16" s="83"/>
      <c r="AB16" s="83"/>
      <c r="AC16" s="86"/>
      <c r="AD16" s="122"/>
    </row>
    <row r="17" spans="1:30" s="31" customFormat="1" ht="12" customHeight="1" thickBot="1" x14ac:dyDescent="0.25">
      <c r="A17" s="149" t="s">
        <v>18</v>
      </c>
      <c r="B17" s="150"/>
      <c r="C17" s="150"/>
      <c r="D17" s="150"/>
      <c r="E17" s="150"/>
      <c r="F17" s="150"/>
      <c r="G17" s="154"/>
      <c r="H17" s="402"/>
      <c r="I17" s="403"/>
      <c r="J17" s="404"/>
      <c r="K17" s="28"/>
      <c r="L17" s="28"/>
      <c r="M17" s="28"/>
      <c r="N17" s="28"/>
      <c r="O17" s="28"/>
      <c r="P17" s="28"/>
      <c r="Q17" s="28"/>
      <c r="R17" s="28"/>
      <c r="S17" s="28"/>
      <c r="T17" s="143"/>
      <c r="U17" s="123"/>
      <c r="V17" s="83"/>
      <c r="W17" s="86"/>
      <c r="X17" s="83"/>
      <c r="Y17" s="83"/>
      <c r="Z17" s="86"/>
      <c r="AA17" s="83"/>
      <c r="AB17" s="83"/>
      <c r="AC17" s="86"/>
      <c r="AD17" s="122"/>
    </row>
    <row r="18" spans="1:30" s="31" customFormat="1" ht="12" customHeight="1" thickBot="1" x14ac:dyDescent="0.25">
      <c r="A18" s="149" t="s">
        <v>19</v>
      </c>
      <c r="B18" s="150"/>
      <c r="C18" s="150"/>
      <c r="D18" s="150"/>
      <c r="E18" s="150"/>
      <c r="F18" s="150"/>
      <c r="G18" s="154"/>
      <c r="H18" s="402"/>
      <c r="I18" s="403"/>
      <c r="J18" s="404"/>
      <c r="K18" s="28"/>
      <c r="L18" s="28"/>
      <c r="M18" s="28"/>
      <c r="N18" s="28"/>
      <c r="O18" s="28"/>
      <c r="P18" s="28"/>
      <c r="Q18" s="28"/>
      <c r="R18" s="28"/>
      <c r="S18" s="28"/>
      <c r="T18" s="143"/>
      <c r="U18" s="123"/>
      <c r="V18" s="83"/>
      <c r="W18" s="83"/>
      <c r="X18" s="83"/>
      <c r="Y18" s="83"/>
      <c r="Z18" s="83"/>
      <c r="AA18" s="83"/>
      <c r="AB18" s="83"/>
      <c r="AC18" s="83"/>
      <c r="AD18" s="122"/>
    </row>
    <row r="19" spans="1:30" s="31" customFormat="1" ht="15" customHeight="1" thickBot="1" x14ac:dyDescent="0.25">
      <c r="A19" s="151" t="s">
        <v>15</v>
      </c>
      <c r="B19" s="152"/>
      <c r="C19" s="152"/>
      <c r="D19" s="152"/>
      <c r="E19" s="152"/>
      <c r="F19" s="152"/>
      <c r="G19" s="153"/>
      <c r="H19" s="405"/>
      <c r="I19" s="406"/>
      <c r="J19" s="407"/>
      <c r="K19" s="28"/>
      <c r="L19" s="28"/>
      <c r="M19" s="28"/>
      <c r="N19" s="28"/>
      <c r="O19" s="28"/>
      <c r="P19" s="28"/>
      <c r="Q19" s="28"/>
      <c r="R19" s="28"/>
      <c r="S19" s="28"/>
      <c r="T19" s="143"/>
      <c r="U19" s="256" t="s">
        <v>146</v>
      </c>
      <c r="V19" s="257"/>
      <c r="W19" s="87"/>
      <c r="X19" s="88"/>
      <c r="Y19" s="83"/>
      <c r="Z19" s="83"/>
      <c r="AA19" s="159"/>
      <c r="AB19" s="159"/>
      <c r="AC19" s="83"/>
      <c r="AD19" s="124"/>
    </row>
    <row r="20" spans="1:30" s="31" customFormat="1" ht="20.25" customHeight="1" thickBot="1" x14ac:dyDescent="0.25">
      <c r="A20" s="337" t="s">
        <v>24</v>
      </c>
      <c r="B20" s="338"/>
      <c r="C20" s="338"/>
      <c r="D20" s="338"/>
      <c r="E20" s="338"/>
      <c r="F20" s="338"/>
      <c r="G20" s="338"/>
      <c r="H20" s="338"/>
      <c r="I20" s="339" t="str">
        <f>IF(COUNTA(F21:F25,I21:I25,S21:S25,G26)&gt;1,"není vyplněna pouze jedna barevná varianta",IF(COUNTA(F21:F25,I21:I25,S21:S25,G26)&lt;1,"není vyplněna ani jedna barevná varianta"," "))</f>
        <v>není vyplněna ani jedna barevná varianta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125"/>
      <c r="V20" s="89"/>
      <c r="W20" s="87"/>
      <c r="X20" s="88"/>
      <c r="Y20" s="83"/>
      <c r="Z20" s="83"/>
      <c r="AA20" s="159"/>
      <c r="AB20" s="159"/>
      <c r="AC20" s="89"/>
      <c r="AD20" s="122"/>
    </row>
    <row r="21" spans="1:30" s="31" customFormat="1" ht="12" customHeight="1" thickBot="1" x14ac:dyDescent="0.25">
      <c r="A21" s="408" t="s">
        <v>25</v>
      </c>
      <c r="B21" s="409"/>
      <c r="C21" s="409"/>
      <c r="D21" s="409"/>
      <c r="E21" s="409"/>
      <c r="F21" s="66"/>
      <c r="G21" s="359" t="s">
        <v>30</v>
      </c>
      <c r="H21" s="360"/>
      <c r="I21" s="66"/>
      <c r="J21" s="359" t="s">
        <v>35</v>
      </c>
      <c r="K21" s="360"/>
      <c r="L21" s="32"/>
      <c r="M21" s="32"/>
      <c r="N21" s="32"/>
      <c r="O21" s="32"/>
      <c r="P21" s="32"/>
      <c r="Q21" s="32"/>
      <c r="R21" s="32"/>
      <c r="S21" s="318"/>
      <c r="T21" s="319"/>
      <c r="U21" s="125"/>
      <c r="V21" s="89"/>
      <c r="W21" s="83"/>
      <c r="X21" s="83"/>
      <c r="Y21" s="83"/>
      <c r="Z21" s="83"/>
      <c r="AA21" s="83"/>
      <c r="AB21" s="83"/>
      <c r="AC21" s="89"/>
      <c r="AD21" s="122"/>
    </row>
    <row r="22" spans="1:30" s="31" customFormat="1" ht="12" customHeight="1" thickBot="1" x14ac:dyDescent="0.25">
      <c r="A22" s="316" t="s">
        <v>26</v>
      </c>
      <c r="B22" s="317"/>
      <c r="C22" s="317"/>
      <c r="D22" s="317" t="s">
        <v>20</v>
      </c>
      <c r="E22" s="317"/>
      <c r="F22" s="63"/>
      <c r="G22" s="312" t="s">
        <v>31</v>
      </c>
      <c r="H22" s="313"/>
      <c r="I22" s="63"/>
      <c r="J22" s="312" t="s">
        <v>36</v>
      </c>
      <c r="K22" s="313"/>
      <c r="L22" s="33"/>
      <c r="M22" s="33"/>
      <c r="N22" s="33"/>
      <c r="O22" s="33"/>
      <c r="P22" s="33"/>
      <c r="Q22" s="33"/>
      <c r="R22" s="33"/>
      <c r="S22" s="320"/>
      <c r="T22" s="321"/>
      <c r="U22" s="370"/>
      <c r="V22" s="371"/>
      <c r="W22" s="83"/>
      <c r="X22" s="83"/>
      <c r="Y22" s="80" t="s">
        <v>59</v>
      </c>
      <c r="Z22" s="83"/>
      <c r="AA22" s="83"/>
      <c r="AB22" s="83"/>
      <c r="AC22" s="80" t="s">
        <v>58</v>
      </c>
      <c r="AD22" s="122"/>
    </row>
    <row r="23" spans="1:30" s="31" customFormat="1" ht="12" customHeight="1" thickBot="1" x14ac:dyDescent="0.25">
      <c r="A23" s="316" t="s">
        <v>27</v>
      </c>
      <c r="B23" s="317"/>
      <c r="C23" s="317"/>
      <c r="D23" s="317" t="s">
        <v>21</v>
      </c>
      <c r="E23" s="317"/>
      <c r="F23" s="63"/>
      <c r="G23" s="312" t="s">
        <v>32</v>
      </c>
      <c r="H23" s="313"/>
      <c r="I23" s="63"/>
      <c r="J23" s="312" t="s">
        <v>37</v>
      </c>
      <c r="K23" s="313"/>
      <c r="L23" s="33"/>
      <c r="M23" s="33"/>
      <c r="N23" s="33"/>
      <c r="O23" s="33"/>
      <c r="P23" s="33"/>
      <c r="Q23" s="33"/>
      <c r="R23" s="33"/>
      <c r="S23" s="320"/>
      <c r="T23" s="321"/>
      <c r="U23" s="123"/>
      <c r="V23" s="83"/>
      <c r="W23" s="83"/>
      <c r="X23" s="83"/>
      <c r="Y23" s="258"/>
      <c r="Z23" s="83"/>
      <c r="AA23" s="83"/>
      <c r="AB23" s="83"/>
      <c r="AC23" s="258" t="s">
        <v>162</v>
      </c>
      <c r="AD23" s="122"/>
    </row>
    <row r="24" spans="1:30" s="31" customFormat="1" ht="12" customHeight="1" thickBot="1" x14ac:dyDescent="0.25">
      <c r="A24" s="316" t="s">
        <v>28</v>
      </c>
      <c r="B24" s="317"/>
      <c r="C24" s="317"/>
      <c r="D24" s="317" t="s">
        <v>22</v>
      </c>
      <c r="E24" s="317"/>
      <c r="F24" s="63"/>
      <c r="G24" s="312" t="s">
        <v>33</v>
      </c>
      <c r="H24" s="313"/>
      <c r="I24" s="63"/>
      <c r="J24" s="312" t="s">
        <v>38</v>
      </c>
      <c r="K24" s="313"/>
      <c r="L24" s="33"/>
      <c r="M24" s="33"/>
      <c r="N24" s="33"/>
      <c r="O24" s="33"/>
      <c r="P24" s="33"/>
      <c r="Q24" s="33"/>
      <c r="R24" s="33"/>
      <c r="S24" s="320"/>
      <c r="T24" s="321"/>
      <c r="U24" s="123"/>
      <c r="V24" s="83"/>
      <c r="W24" s="83"/>
      <c r="X24" s="83"/>
      <c r="Y24" s="259"/>
      <c r="Z24" s="83"/>
      <c r="AA24" s="83"/>
      <c r="AB24" s="83"/>
      <c r="AC24" s="259"/>
      <c r="AD24" s="122"/>
    </row>
    <row r="25" spans="1:30" s="31" customFormat="1" ht="12" customHeight="1" thickBot="1" x14ac:dyDescent="0.25">
      <c r="A25" s="316" t="s">
        <v>29</v>
      </c>
      <c r="B25" s="317"/>
      <c r="C25" s="317"/>
      <c r="D25" s="317" t="s">
        <v>23</v>
      </c>
      <c r="E25" s="317"/>
      <c r="F25" s="63"/>
      <c r="G25" s="312" t="s">
        <v>34</v>
      </c>
      <c r="H25" s="313"/>
      <c r="I25" s="158"/>
      <c r="J25" s="314" t="s">
        <v>39</v>
      </c>
      <c r="K25" s="315"/>
      <c r="L25" s="34"/>
      <c r="M25" s="34"/>
      <c r="N25" s="34"/>
      <c r="O25" s="34"/>
      <c r="P25" s="34"/>
      <c r="Q25" s="34"/>
      <c r="R25" s="34"/>
      <c r="S25" s="310"/>
      <c r="T25" s="415"/>
      <c r="U25" s="123"/>
      <c r="V25" s="83"/>
      <c r="W25" s="83"/>
      <c r="X25" s="83"/>
      <c r="Y25" s="83"/>
      <c r="Z25" s="83"/>
      <c r="AA25" s="83"/>
      <c r="AB25" s="83"/>
      <c r="AC25" s="83"/>
      <c r="AD25" s="122"/>
    </row>
    <row r="26" spans="1:30" s="31" customFormat="1" ht="12" customHeight="1" thickBot="1" x14ac:dyDescent="0.25">
      <c r="A26" s="308" t="s">
        <v>40</v>
      </c>
      <c r="B26" s="309"/>
      <c r="C26" s="309"/>
      <c r="D26" s="309"/>
      <c r="E26" s="309"/>
      <c r="F26" s="309"/>
      <c r="G26" s="310"/>
      <c r="H26" s="31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10"/>
      <c r="U26" s="123"/>
      <c r="V26" s="83"/>
      <c r="W26" s="83"/>
      <c r="X26" s="83"/>
      <c r="Y26" s="83"/>
      <c r="Z26" s="83"/>
      <c r="AA26" s="83"/>
      <c r="AB26" s="83"/>
      <c r="AC26" s="83"/>
      <c r="AD26" s="122"/>
    </row>
    <row r="27" spans="1:30" s="31" customFormat="1" ht="15.75" thickBot="1" x14ac:dyDescent="0.25">
      <c r="A27" s="196" t="s">
        <v>41</v>
      </c>
      <c r="B27" s="197"/>
      <c r="C27" s="197"/>
      <c r="D27" s="197"/>
      <c r="E27" s="197"/>
      <c r="F27" s="198" t="str">
        <f>IF(COUNTA(F28:F30)&gt;1,"Označeno více povrchů",IF(COUNTA(F28:F30)&lt;1,"Označte 1 typ povrchu"," "))</f>
        <v>Označte 1 typ povrchu</v>
      </c>
      <c r="G27" s="345" t="s">
        <v>42</v>
      </c>
      <c r="H27" s="346"/>
      <c r="I27" s="346"/>
      <c r="J27" s="347" t="str">
        <f>IF(COUNTA(I28:I30,S28:T29)&gt;1,"Více než 1 označený typ panelu",IF(COUNTA(I28:I30,S28:T29)&lt;1,"Označte 1 typ panelu"," "))</f>
        <v>Označte 1 typ panelu</v>
      </c>
      <c r="K27" s="347"/>
      <c r="L27" s="347"/>
      <c r="M27" s="347"/>
      <c r="N27" s="347"/>
      <c r="O27" s="347"/>
      <c r="P27" s="347"/>
      <c r="Q27" s="347"/>
      <c r="R27" s="347"/>
      <c r="S27" s="347"/>
      <c r="T27" s="348"/>
      <c r="U27" s="126"/>
      <c r="V27" s="91"/>
      <c r="W27" s="91"/>
      <c r="X27" s="91"/>
      <c r="Y27" s="91"/>
      <c r="Z27" s="91"/>
      <c r="AA27" s="91"/>
      <c r="AB27" s="91"/>
      <c r="AC27" s="91"/>
      <c r="AD27" s="127"/>
    </row>
    <row r="28" spans="1:30" s="31" customFormat="1" ht="12" customHeight="1" thickBot="1" x14ac:dyDescent="0.25">
      <c r="A28" s="335" t="s">
        <v>43</v>
      </c>
      <c r="B28" s="336"/>
      <c r="C28" s="336"/>
      <c r="D28" s="336"/>
      <c r="E28" s="336"/>
      <c r="F28" s="64"/>
      <c r="G28" s="349" t="s">
        <v>46</v>
      </c>
      <c r="H28" s="350"/>
      <c r="I28" s="64"/>
      <c r="J28" s="351" t="s">
        <v>49</v>
      </c>
      <c r="K28" s="352"/>
      <c r="L28" s="41"/>
      <c r="M28" s="41"/>
      <c r="N28" s="41"/>
      <c r="O28" s="41"/>
      <c r="P28" s="41"/>
      <c r="Q28" s="41"/>
      <c r="R28" s="41"/>
      <c r="S28" s="353"/>
      <c r="T28" s="354"/>
      <c r="U28" s="372" t="s">
        <v>118</v>
      </c>
      <c r="V28" s="373"/>
      <c r="W28" s="373"/>
      <c r="X28" s="373"/>
      <c r="Y28" s="373"/>
      <c r="Z28" s="373"/>
      <c r="AA28" s="155" t="s">
        <v>162</v>
      </c>
      <c r="AB28" s="78" t="s">
        <v>115</v>
      </c>
      <c r="AC28" s="92"/>
      <c r="AD28" s="157"/>
    </row>
    <row r="29" spans="1:30" s="31" customFormat="1" ht="12" customHeight="1" x14ac:dyDescent="0.2">
      <c r="A29" s="379" t="s">
        <v>45</v>
      </c>
      <c r="B29" s="380"/>
      <c r="C29" s="380"/>
      <c r="D29" s="380"/>
      <c r="E29" s="380"/>
      <c r="F29" s="65"/>
      <c r="G29" s="383" t="s">
        <v>47</v>
      </c>
      <c r="H29" s="384"/>
      <c r="I29" s="65"/>
      <c r="J29" s="387" t="s">
        <v>51</v>
      </c>
      <c r="K29" s="388"/>
      <c r="L29" s="42"/>
      <c r="M29" s="42"/>
      <c r="N29" s="42"/>
      <c r="O29" s="42"/>
      <c r="P29" s="42"/>
      <c r="Q29" s="42"/>
      <c r="R29" s="42"/>
      <c r="S29" s="389"/>
      <c r="T29" s="390"/>
      <c r="U29" s="374" t="s">
        <v>105</v>
      </c>
      <c r="V29" s="375"/>
      <c r="W29" s="375"/>
      <c r="X29" s="375"/>
      <c r="Y29" s="375"/>
      <c r="Z29" s="375"/>
      <c r="AA29" s="375"/>
      <c r="AB29" s="375"/>
      <c r="AC29" s="375"/>
      <c r="AD29" s="376"/>
    </row>
    <row r="30" spans="1:30" s="31" customFormat="1" ht="12" customHeight="1" thickBot="1" x14ac:dyDescent="0.25">
      <c r="A30" s="381" t="s">
        <v>44</v>
      </c>
      <c r="B30" s="382"/>
      <c r="C30" s="382"/>
      <c r="D30" s="382"/>
      <c r="E30" s="382"/>
      <c r="F30" s="45"/>
      <c r="G30" s="385" t="s">
        <v>48</v>
      </c>
      <c r="H30" s="386"/>
      <c r="I30" s="45"/>
      <c r="J30" s="416"/>
      <c r="K30" s="417"/>
      <c r="L30" s="417"/>
      <c r="M30" s="417"/>
      <c r="N30" s="417"/>
      <c r="O30" s="417"/>
      <c r="P30" s="417"/>
      <c r="Q30" s="417"/>
      <c r="R30" s="417"/>
      <c r="S30" s="417"/>
      <c r="T30" s="418"/>
      <c r="U30" s="377" t="s">
        <v>106</v>
      </c>
      <c r="V30" s="378"/>
      <c r="W30" s="93"/>
      <c r="X30" s="93"/>
      <c r="Y30" s="93"/>
      <c r="Z30" s="93"/>
      <c r="AA30" s="93"/>
      <c r="AB30" s="93"/>
      <c r="AC30" s="93"/>
      <c r="AD30" s="128"/>
    </row>
    <row r="31" spans="1:30" s="31" customFormat="1" ht="12" customHeight="1" thickBot="1" x14ac:dyDescent="0.25">
      <c r="A31" s="391" t="str">
        <f>IFERROR(IF(F28&gt;0,'data list RSD02'!G3,IF(F29&gt;0,'data list RSD02'!G4,IF(F30&gt;0,'data list RSD02'!G5,"v kolonkách výše, vyber typ panelu"))),"nevyplněná kombinace panelů")</f>
        <v>v kolonkách výše, vyber typ panelu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3"/>
      <c r="U31" s="129"/>
      <c r="V31" s="93"/>
      <c r="W31" s="93"/>
      <c r="X31" s="93"/>
      <c r="Y31" s="93"/>
      <c r="Z31" s="93"/>
      <c r="AA31" s="93"/>
      <c r="AB31" s="93"/>
      <c r="AC31" s="93"/>
      <c r="AD31" s="128"/>
    </row>
    <row r="32" spans="1:30" s="31" customFormat="1" ht="12" customHeight="1" x14ac:dyDescent="0.2">
      <c r="A32" s="410" t="s">
        <v>102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2"/>
      <c r="U32" s="129"/>
      <c r="V32" s="93"/>
      <c r="W32" s="93"/>
      <c r="X32" s="93"/>
      <c r="Y32" s="93"/>
      <c r="Z32" s="93"/>
      <c r="AA32" s="93"/>
      <c r="AB32" s="93"/>
      <c r="AC32" s="93"/>
      <c r="AD32" s="128"/>
    </row>
    <row r="33" spans="1:30" s="31" customFormat="1" ht="12" customHeight="1" x14ac:dyDescent="0.2">
      <c r="A33" s="305" t="s">
        <v>70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40"/>
      <c r="L33" s="35"/>
      <c r="M33" s="35"/>
      <c r="N33" s="35"/>
      <c r="O33" s="35"/>
      <c r="P33" s="35"/>
      <c r="Q33" s="35"/>
      <c r="R33" s="35"/>
      <c r="S33" s="413"/>
      <c r="T33" s="414"/>
      <c r="U33" s="129"/>
      <c r="V33" s="93"/>
      <c r="W33" s="93"/>
      <c r="X33" s="93"/>
      <c r="Y33" s="93"/>
      <c r="Z33" s="93"/>
      <c r="AA33" s="93"/>
      <c r="AB33" s="93"/>
      <c r="AC33" s="93"/>
      <c r="AD33" s="128"/>
    </row>
    <row r="34" spans="1:30" s="31" customFormat="1" ht="12" customHeight="1" x14ac:dyDescent="0.2">
      <c r="A34" s="305" t="s">
        <v>71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40"/>
      <c r="L34" s="35"/>
      <c r="M34" s="35"/>
      <c r="N34" s="35"/>
      <c r="O34" s="35"/>
      <c r="P34" s="35"/>
      <c r="Q34" s="35"/>
      <c r="R34" s="35"/>
      <c r="S34" s="413"/>
      <c r="T34" s="414"/>
      <c r="U34" s="129"/>
      <c r="V34" s="94"/>
      <c r="W34" s="94"/>
      <c r="X34" s="94"/>
      <c r="Y34" s="94"/>
      <c r="Z34" s="93"/>
      <c r="AA34" s="94"/>
      <c r="AB34" s="94"/>
      <c r="AC34" s="94"/>
      <c r="AD34" s="130"/>
    </row>
    <row r="35" spans="1:30" s="31" customFormat="1" ht="12" customHeight="1" x14ac:dyDescent="0.2">
      <c r="A35" s="305" t="s">
        <v>72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40"/>
      <c r="L35" s="36"/>
      <c r="M35" s="36"/>
      <c r="N35" s="37"/>
      <c r="O35" s="37"/>
      <c r="P35" s="37"/>
      <c r="Q35" s="37"/>
      <c r="R35" s="37"/>
      <c r="S35" s="306"/>
      <c r="T35" s="307"/>
      <c r="U35" s="131"/>
      <c r="V35" s="94"/>
      <c r="W35" s="94"/>
      <c r="X35" s="94"/>
      <c r="Y35" s="95"/>
      <c r="Z35" s="95"/>
      <c r="AA35" s="95"/>
      <c r="AB35" s="95"/>
      <c r="AC35" s="95"/>
      <c r="AD35" s="132"/>
    </row>
    <row r="36" spans="1:30" s="31" customFormat="1" ht="12" customHeight="1" x14ac:dyDescent="0.2">
      <c r="A36" s="305" t="s">
        <v>73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40"/>
      <c r="L36" s="35"/>
      <c r="M36" s="38"/>
      <c r="N36" s="37"/>
      <c r="O36" s="37"/>
      <c r="P36" s="37"/>
      <c r="Q36" s="37"/>
      <c r="R36" s="37"/>
      <c r="S36" s="306"/>
      <c r="T36" s="307"/>
      <c r="U36" s="133"/>
      <c r="V36" s="96"/>
      <c r="W36" s="93"/>
      <c r="X36" s="93"/>
      <c r="Y36" s="93"/>
      <c r="Z36" s="93"/>
      <c r="AA36" s="93"/>
      <c r="AB36" s="93"/>
      <c r="AC36" s="93"/>
      <c r="AD36" s="128"/>
    </row>
    <row r="37" spans="1:30" s="31" customFormat="1" ht="12" customHeight="1" x14ac:dyDescent="0.2">
      <c r="A37" s="367" t="s">
        <v>74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9"/>
      <c r="L37" s="39"/>
      <c r="M37" s="39"/>
      <c r="N37" s="39"/>
      <c r="O37" s="39"/>
      <c r="P37" s="39"/>
      <c r="Q37" s="39"/>
      <c r="R37" s="39"/>
      <c r="S37" s="244"/>
      <c r="T37" s="245"/>
      <c r="U37" s="129"/>
      <c r="V37" s="93"/>
      <c r="W37" s="93"/>
      <c r="X37" s="93"/>
      <c r="Y37" s="93"/>
      <c r="Z37" s="93"/>
      <c r="AA37" s="93"/>
      <c r="AB37" s="93"/>
      <c r="AC37" s="93"/>
      <c r="AD37" s="128"/>
    </row>
    <row r="38" spans="1:30" s="31" customFormat="1" ht="12" customHeight="1" x14ac:dyDescent="0.2">
      <c r="A38" s="367" t="s">
        <v>75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9"/>
      <c r="L38" s="39"/>
      <c r="M38" s="39"/>
      <c r="N38" s="39"/>
      <c r="O38" s="39"/>
      <c r="P38" s="39"/>
      <c r="Q38" s="39"/>
      <c r="R38" s="39"/>
      <c r="S38" s="244"/>
      <c r="T38" s="245"/>
      <c r="U38" s="129"/>
      <c r="V38" s="93"/>
      <c r="W38" s="93"/>
      <c r="X38" s="93"/>
      <c r="Y38" s="93"/>
      <c r="Z38" s="93"/>
      <c r="AA38" s="93"/>
      <c r="AB38" s="93"/>
      <c r="AC38" s="93"/>
      <c r="AD38" s="128"/>
    </row>
    <row r="39" spans="1:30" s="31" customFormat="1" ht="12" customHeight="1" x14ac:dyDescent="0.2">
      <c r="A39" s="367" t="s">
        <v>76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9"/>
      <c r="L39" s="39"/>
      <c r="M39" s="39"/>
      <c r="N39" s="39"/>
      <c r="O39" s="39"/>
      <c r="P39" s="39"/>
      <c r="Q39" s="39"/>
      <c r="R39" s="39"/>
      <c r="S39" s="244"/>
      <c r="T39" s="245"/>
      <c r="U39" s="133"/>
      <c r="V39" s="96"/>
      <c r="W39" s="94"/>
      <c r="X39" s="94"/>
      <c r="Y39" s="94"/>
      <c r="Z39" s="94"/>
      <c r="AA39" s="94"/>
      <c r="AB39" s="94"/>
      <c r="AC39" s="94"/>
      <c r="AD39" s="130"/>
    </row>
    <row r="40" spans="1:30" s="31" customFormat="1" ht="12" customHeight="1" x14ac:dyDescent="0.2">
      <c r="A40" s="367" t="s">
        <v>143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9"/>
      <c r="L40" s="39"/>
      <c r="M40" s="39"/>
      <c r="N40" s="39"/>
      <c r="O40" s="39"/>
      <c r="P40" s="39"/>
      <c r="Q40" s="39"/>
      <c r="R40" s="39"/>
      <c r="S40" s="244"/>
      <c r="T40" s="245"/>
      <c r="U40" s="129"/>
      <c r="V40" s="93"/>
      <c r="W40" s="94"/>
      <c r="X40" s="94"/>
      <c r="Y40" s="95"/>
      <c r="Z40" s="93"/>
      <c r="AA40" s="95"/>
      <c r="AB40" s="93"/>
      <c r="AC40" s="95"/>
      <c r="AD40" s="132"/>
    </row>
    <row r="41" spans="1:30" s="31" customFormat="1" ht="12" customHeight="1" x14ac:dyDescent="0.2">
      <c r="A41" s="367" t="s">
        <v>147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9"/>
      <c r="L41" s="39"/>
      <c r="M41" s="39"/>
      <c r="N41" s="39"/>
      <c r="O41" s="39"/>
      <c r="P41" s="39"/>
      <c r="Q41" s="39"/>
      <c r="R41" s="39"/>
      <c r="S41" s="244"/>
      <c r="T41" s="245"/>
      <c r="U41" s="134"/>
      <c r="V41" s="100"/>
      <c r="W41" s="100"/>
      <c r="X41" s="100"/>
      <c r="Y41" s="100"/>
      <c r="Z41" s="100"/>
      <c r="AA41" s="100"/>
      <c r="AB41" s="100"/>
      <c r="AC41" s="100"/>
      <c r="AD41" s="135"/>
    </row>
    <row r="42" spans="1:30" s="31" customFormat="1" ht="12" customHeight="1" thickBot="1" x14ac:dyDescent="0.25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3"/>
      <c r="L42" s="39"/>
      <c r="M42" s="39"/>
      <c r="N42" s="39"/>
      <c r="O42" s="39"/>
      <c r="P42" s="39"/>
      <c r="Q42" s="39"/>
      <c r="R42" s="39"/>
      <c r="S42" s="244"/>
      <c r="T42" s="245"/>
      <c r="U42" s="296" t="s">
        <v>107</v>
      </c>
      <c r="V42" s="280"/>
      <c r="W42" s="273"/>
      <c r="X42" s="279" t="s">
        <v>108</v>
      </c>
      <c r="Y42" s="280"/>
      <c r="Z42" s="280"/>
      <c r="AA42" s="298" t="s">
        <v>162</v>
      </c>
      <c r="AB42" s="279" t="s">
        <v>109</v>
      </c>
      <c r="AC42" s="280"/>
      <c r="AD42" s="300"/>
    </row>
    <row r="43" spans="1:30" s="31" customFormat="1" ht="12" customHeight="1" thickBot="1" x14ac:dyDescent="0.25">
      <c r="A43" s="446" t="s">
        <v>83</v>
      </c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8"/>
      <c r="U43" s="297"/>
      <c r="V43" s="282"/>
      <c r="W43" s="274"/>
      <c r="X43" s="281"/>
      <c r="Y43" s="282"/>
      <c r="Z43" s="282"/>
      <c r="AA43" s="299"/>
      <c r="AB43" s="281"/>
      <c r="AC43" s="282"/>
      <c r="AD43" s="301"/>
    </row>
    <row r="44" spans="1:30" s="31" customFormat="1" ht="12" customHeight="1" thickBot="1" x14ac:dyDescent="0.25">
      <c r="A44" s="443" t="s">
        <v>148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5"/>
      <c r="L44" s="49"/>
      <c r="M44" s="49"/>
      <c r="N44" s="49"/>
      <c r="O44" s="49"/>
      <c r="P44" s="49"/>
      <c r="Q44" s="49"/>
      <c r="R44" s="49"/>
      <c r="S44" s="434"/>
      <c r="T44" s="435"/>
      <c r="U44" s="285" t="s">
        <v>110</v>
      </c>
      <c r="V44" s="286"/>
      <c r="W44" s="286"/>
      <c r="X44" s="286"/>
      <c r="Y44" s="286"/>
      <c r="Z44" s="286"/>
      <c r="AA44" s="286"/>
      <c r="AB44" s="286"/>
      <c r="AC44" s="287"/>
      <c r="AD44" s="288"/>
    </row>
    <row r="45" spans="1:30" s="31" customFormat="1" ht="12" customHeight="1" thickBot="1" x14ac:dyDescent="0.25">
      <c r="A45" s="443" t="s">
        <v>80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5"/>
      <c r="L45" s="50"/>
      <c r="M45" s="49"/>
      <c r="N45" s="49"/>
      <c r="O45" s="49"/>
      <c r="P45" s="49"/>
      <c r="Q45" s="49"/>
      <c r="R45" s="49"/>
      <c r="S45" s="434"/>
      <c r="T45" s="435"/>
      <c r="U45" s="289" t="s">
        <v>114</v>
      </c>
      <c r="V45" s="290"/>
      <c r="W45" s="290"/>
      <c r="X45" s="290"/>
      <c r="Y45" s="290"/>
      <c r="Z45" s="290"/>
      <c r="AA45" s="67"/>
      <c r="AB45" s="97" t="s">
        <v>115</v>
      </c>
      <c r="AC45" s="98"/>
      <c r="AD45" s="136"/>
    </row>
    <row r="46" spans="1:30" s="31" customFormat="1" ht="12" customHeight="1" thickBot="1" x14ac:dyDescent="0.25">
      <c r="A46" s="443" t="s">
        <v>81</v>
      </c>
      <c r="B46" s="444"/>
      <c r="C46" s="444"/>
      <c r="D46" s="444"/>
      <c r="E46" s="444"/>
      <c r="F46" s="444"/>
      <c r="G46" s="444"/>
      <c r="H46" s="444"/>
      <c r="I46" s="444"/>
      <c r="J46" s="444"/>
      <c r="K46" s="445"/>
      <c r="L46" s="50"/>
      <c r="M46" s="50"/>
      <c r="N46" s="50"/>
      <c r="O46" s="50"/>
      <c r="P46" s="50"/>
      <c r="Q46" s="50"/>
      <c r="R46" s="50"/>
      <c r="S46" s="434"/>
      <c r="T46" s="435"/>
      <c r="U46" s="283" t="s">
        <v>119</v>
      </c>
      <c r="V46" s="284"/>
      <c r="W46" s="284" t="s">
        <v>149</v>
      </c>
      <c r="X46" s="284"/>
      <c r="Y46" s="291"/>
      <c r="Z46" s="68"/>
      <c r="AA46" s="292" t="s">
        <v>120</v>
      </c>
      <c r="AB46" s="290"/>
      <c r="AC46" s="290"/>
      <c r="AD46" s="136"/>
    </row>
    <row r="47" spans="1:30" s="31" customFormat="1" ht="12" customHeight="1" thickBot="1" x14ac:dyDescent="0.25">
      <c r="A47" s="495" t="s">
        <v>82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7"/>
      <c r="L47" s="51"/>
      <c r="M47" s="52"/>
      <c r="N47" s="52"/>
      <c r="O47" s="52"/>
      <c r="P47" s="52"/>
      <c r="Q47" s="52"/>
      <c r="R47" s="52"/>
      <c r="S47" s="498"/>
      <c r="T47" s="499"/>
      <c r="U47" s="261" t="s">
        <v>111</v>
      </c>
      <c r="V47" s="262"/>
      <c r="W47" s="265" t="s">
        <v>112</v>
      </c>
      <c r="X47" s="266"/>
      <c r="Y47" s="267"/>
      <c r="Z47" s="271"/>
      <c r="AA47" s="275" t="s">
        <v>113</v>
      </c>
      <c r="AB47" s="276"/>
      <c r="AC47" s="276"/>
      <c r="AD47" s="246"/>
    </row>
    <row r="48" spans="1:30" s="31" customFormat="1" ht="12" customHeight="1" thickBot="1" x14ac:dyDescent="0.25">
      <c r="A48" s="446" t="s">
        <v>84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8"/>
      <c r="U48" s="263"/>
      <c r="V48" s="264"/>
      <c r="W48" s="268"/>
      <c r="X48" s="269"/>
      <c r="Y48" s="270"/>
      <c r="Z48" s="272"/>
      <c r="AA48" s="277"/>
      <c r="AB48" s="278"/>
      <c r="AC48" s="278"/>
      <c r="AD48" s="247"/>
    </row>
    <row r="49" spans="1:30" s="31" customFormat="1" ht="12" customHeight="1" thickBot="1" x14ac:dyDescent="0.25">
      <c r="A49" s="443" t="s">
        <v>94</v>
      </c>
      <c r="B49" s="444"/>
      <c r="C49" s="444"/>
      <c r="D49" s="444"/>
      <c r="E49" s="444"/>
      <c r="F49" s="444"/>
      <c r="G49" s="444"/>
      <c r="H49" s="444"/>
      <c r="I49" s="444"/>
      <c r="J49" s="444"/>
      <c r="K49" s="445"/>
      <c r="L49" s="53" t="s">
        <v>83</v>
      </c>
      <c r="M49" s="53"/>
      <c r="N49" s="53"/>
      <c r="O49" s="53"/>
      <c r="P49" s="53"/>
      <c r="Q49" s="53"/>
      <c r="R49" s="53"/>
      <c r="S49" s="413"/>
      <c r="T49" s="414"/>
      <c r="U49" s="156" t="s">
        <v>114</v>
      </c>
      <c r="V49" s="99"/>
      <c r="W49" s="99"/>
      <c r="X49" s="99"/>
      <c r="Y49" s="99"/>
      <c r="Z49" s="57"/>
      <c r="AA49" s="220" t="s">
        <v>115</v>
      </c>
      <c r="AB49" s="221"/>
      <c r="AC49" s="221"/>
      <c r="AD49" s="137"/>
    </row>
    <row r="50" spans="1:30" s="31" customFormat="1" ht="12" customHeight="1" thickBot="1" x14ac:dyDescent="0.25">
      <c r="A50" s="443" t="s">
        <v>85</v>
      </c>
      <c r="B50" s="444"/>
      <c r="C50" s="444"/>
      <c r="D50" s="444"/>
      <c r="E50" s="444"/>
      <c r="F50" s="444"/>
      <c r="G50" s="444"/>
      <c r="H50" s="444"/>
      <c r="I50" s="444"/>
      <c r="J50" s="444"/>
      <c r="K50" s="445"/>
      <c r="L50" s="54"/>
      <c r="M50" s="54"/>
      <c r="N50" s="50"/>
      <c r="O50" s="50"/>
      <c r="P50" s="50"/>
      <c r="Q50" s="50"/>
      <c r="R50" s="50"/>
      <c r="S50" s="413">
        <v>1</v>
      </c>
      <c r="T50" s="414"/>
      <c r="U50" s="217" t="s">
        <v>61</v>
      </c>
      <c r="V50" s="218"/>
      <c r="W50" s="218"/>
      <c r="X50" s="218"/>
      <c r="Y50" s="218"/>
      <c r="Z50" s="218"/>
      <c r="AA50" s="218"/>
      <c r="AB50" s="218"/>
      <c r="AC50" s="218"/>
      <c r="AD50" s="219"/>
    </row>
    <row r="51" spans="1:30" s="31" customFormat="1" ht="12" customHeight="1" thickBot="1" x14ac:dyDescent="0.25">
      <c r="A51" s="495" t="s">
        <v>86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7"/>
      <c r="L51" s="55"/>
      <c r="M51" s="55"/>
      <c r="N51" s="55"/>
      <c r="O51" s="55"/>
      <c r="P51" s="55"/>
      <c r="Q51" s="55"/>
      <c r="R51" s="55"/>
      <c r="S51" s="413"/>
      <c r="T51" s="414"/>
      <c r="U51" s="228" t="s">
        <v>62</v>
      </c>
      <c r="V51" s="229"/>
      <c r="W51" s="229" t="s">
        <v>65</v>
      </c>
      <c r="X51" s="229"/>
      <c r="Y51" s="178" t="s">
        <v>66</v>
      </c>
      <c r="Z51" s="178"/>
      <c r="AA51" s="178"/>
      <c r="AB51" s="178"/>
      <c r="AC51" s="178"/>
      <c r="AD51" s="138"/>
    </row>
    <row r="52" spans="1:30" s="31" customFormat="1" ht="12" customHeight="1" thickBot="1" x14ac:dyDescent="0.25">
      <c r="A52" s="500" t="s">
        <v>87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2"/>
      <c r="U52" s="230"/>
      <c r="V52" s="231"/>
      <c r="W52" s="231"/>
      <c r="X52" s="231"/>
      <c r="Y52" s="161" t="s">
        <v>67</v>
      </c>
      <c r="Z52" s="161"/>
      <c r="AA52" s="161"/>
      <c r="AB52" s="161"/>
      <c r="AC52" s="161"/>
      <c r="AD52" s="139"/>
    </row>
    <row r="53" spans="1:30" s="31" customFormat="1" ht="12" customHeight="1" thickBot="1" x14ac:dyDescent="0.25">
      <c r="A53" s="505" t="s">
        <v>88</v>
      </c>
      <c r="B53" s="506"/>
      <c r="C53" s="506"/>
      <c r="D53" s="506"/>
      <c r="E53" s="506"/>
      <c r="F53" s="506"/>
      <c r="G53" s="507"/>
      <c r="H53" s="163"/>
      <c r="I53" s="486" t="s">
        <v>98</v>
      </c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8"/>
      <c r="U53" s="230"/>
      <c r="V53" s="231"/>
      <c r="W53" s="231"/>
      <c r="X53" s="231"/>
      <c r="Y53" s="161" t="s">
        <v>68</v>
      </c>
      <c r="Z53" s="161"/>
      <c r="AA53" s="161"/>
      <c r="AB53" s="161"/>
      <c r="AC53" s="161"/>
      <c r="AD53" s="139">
        <v>1</v>
      </c>
    </row>
    <row r="54" spans="1:30" s="31" customFormat="1" ht="12" customHeight="1" x14ac:dyDescent="0.2">
      <c r="A54" s="443" t="s">
        <v>90</v>
      </c>
      <c r="B54" s="444"/>
      <c r="C54" s="444"/>
      <c r="D54" s="444"/>
      <c r="E54" s="444"/>
      <c r="F54" s="444"/>
      <c r="G54" s="445"/>
      <c r="H54" s="164"/>
      <c r="I54" s="477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9"/>
      <c r="U54" s="230"/>
      <c r="V54" s="231"/>
      <c r="W54" s="234" t="s">
        <v>63</v>
      </c>
      <c r="X54" s="234"/>
      <c r="Y54" s="234"/>
      <c r="Z54" s="176"/>
      <c r="AA54" s="234" t="s">
        <v>154</v>
      </c>
      <c r="AB54" s="234"/>
      <c r="AC54" s="234"/>
      <c r="AD54" s="177"/>
    </row>
    <row r="55" spans="1:30" s="31" customFormat="1" ht="12" customHeight="1" thickBot="1" x14ac:dyDescent="0.25">
      <c r="A55" s="443" t="s">
        <v>89</v>
      </c>
      <c r="B55" s="444"/>
      <c r="C55" s="444"/>
      <c r="D55" s="444"/>
      <c r="E55" s="444"/>
      <c r="F55" s="444"/>
      <c r="G55" s="445"/>
      <c r="H55" s="165"/>
      <c r="I55" s="480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2"/>
      <c r="U55" s="232"/>
      <c r="V55" s="233"/>
      <c r="W55" s="222" t="s">
        <v>64</v>
      </c>
      <c r="X55" s="222"/>
      <c r="Y55" s="169" t="s">
        <v>59</v>
      </c>
      <c r="Z55" s="170"/>
      <c r="AA55" s="169" t="s">
        <v>60</v>
      </c>
      <c r="AB55" s="170"/>
      <c r="AC55" s="169" t="s">
        <v>58</v>
      </c>
      <c r="AD55" s="171"/>
    </row>
    <row r="56" spans="1:30" s="31" customFormat="1" ht="12" customHeight="1" x14ac:dyDescent="0.2">
      <c r="A56" s="443" t="s">
        <v>91</v>
      </c>
      <c r="B56" s="444"/>
      <c r="C56" s="444"/>
      <c r="D56" s="444"/>
      <c r="E56" s="444"/>
      <c r="F56" s="444"/>
      <c r="G56" s="445"/>
      <c r="H56" s="165"/>
      <c r="I56" s="480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2"/>
      <c r="U56" s="212" t="s">
        <v>69</v>
      </c>
      <c r="V56" s="213"/>
      <c r="W56" s="216" t="s">
        <v>77</v>
      </c>
      <c r="X56" s="216"/>
      <c r="Y56" s="216"/>
      <c r="Z56" s="172">
        <v>2</v>
      </c>
      <c r="AA56" s="216" t="s">
        <v>63</v>
      </c>
      <c r="AB56" s="216"/>
      <c r="AC56" s="216"/>
      <c r="AD56" s="173"/>
    </row>
    <row r="57" spans="1:30" s="31" customFormat="1" ht="12" customHeight="1" thickBot="1" x14ac:dyDescent="0.25">
      <c r="A57" s="495" t="s">
        <v>92</v>
      </c>
      <c r="B57" s="496"/>
      <c r="C57" s="496"/>
      <c r="D57" s="496"/>
      <c r="E57" s="496"/>
      <c r="F57" s="496"/>
      <c r="G57" s="497"/>
      <c r="H57" s="166"/>
      <c r="I57" s="483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5"/>
      <c r="U57" s="214"/>
      <c r="V57" s="215"/>
      <c r="W57" s="222" t="s">
        <v>78</v>
      </c>
      <c r="X57" s="222"/>
      <c r="Y57" s="169" t="s">
        <v>59</v>
      </c>
      <c r="Z57" s="174"/>
      <c r="AA57" s="169" t="s">
        <v>60</v>
      </c>
      <c r="AB57" s="174"/>
      <c r="AC57" s="169" t="s">
        <v>58</v>
      </c>
      <c r="AD57" s="175"/>
    </row>
    <row r="58" spans="1:30" s="31" customFormat="1" ht="15" customHeight="1" x14ac:dyDescent="0.2">
      <c r="A58" s="144" t="s">
        <v>99</v>
      </c>
      <c r="B58" s="56"/>
      <c r="C58" s="56"/>
      <c r="D58" s="56"/>
      <c r="E58" s="489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1"/>
      <c r="U58" s="140" t="s">
        <v>99</v>
      </c>
      <c r="V58" s="466"/>
      <c r="W58" s="466"/>
      <c r="X58" s="466"/>
      <c r="Y58" s="466"/>
      <c r="Z58" s="467"/>
      <c r="AA58" s="457" t="s">
        <v>98</v>
      </c>
      <c r="AB58" s="458"/>
      <c r="AC58" s="458"/>
      <c r="AD58" s="459"/>
    </row>
    <row r="59" spans="1:30" s="31" customFormat="1" ht="15.75" customHeight="1" x14ac:dyDescent="0.2">
      <c r="A59" s="492"/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4"/>
      <c r="U59" s="468"/>
      <c r="V59" s="469"/>
      <c r="W59" s="469"/>
      <c r="X59" s="469"/>
      <c r="Y59" s="469"/>
      <c r="Z59" s="470"/>
      <c r="AA59" s="460"/>
      <c r="AB59" s="461"/>
      <c r="AC59" s="461"/>
      <c r="AD59" s="462"/>
    </row>
    <row r="60" spans="1:30" ht="15.75" thickBot="1" x14ac:dyDescent="0.3">
      <c r="A60" s="474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6"/>
      <c r="U60" s="471"/>
      <c r="V60" s="472"/>
      <c r="W60" s="472"/>
      <c r="X60" s="472"/>
      <c r="Y60" s="472"/>
      <c r="Z60" s="473"/>
      <c r="AA60" s="463"/>
      <c r="AB60" s="464"/>
      <c r="AC60" s="464"/>
      <c r="AD60" s="465"/>
    </row>
    <row r="61" spans="1:30" ht="15.75" thickTop="1" x14ac:dyDescent="0.25"/>
  </sheetData>
  <sheetProtection password="EDD2" sheet="1" objects="1" scenarios="1" selectLockedCells="1"/>
  <mergeCells count="154">
    <mergeCell ref="A53:G53"/>
    <mergeCell ref="J30:T30"/>
    <mergeCell ref="S50:T50"/>
    <mergeCell ref="S51:T51"/>
    <mergeCell ref="S36:T36"/>
    <mergeCell ref="S37:T37"/>
    <mergeCell ref="S41:T41"/>
    <mergeCell ref="S33:T33"/>
    <mergeCell ref="S34:T34"/>
    <mergeCell ref="A33:K33"/>
    <mergeCell ref="A34:K34"/>
    <mergeCell ref="A32:T32"/>
    <mergeCell ref="S42:T42"/>
    <mergeCell ref="S44:T44"/>
    <mergeCell ref="S45:T45"/>
    <mergeCell ref="S46:T46"/>
    <mergeCell ref="A43:T43"/>
    <mergeCell ref="A35:K35"/>
    <mergeCell ref="S35:T35"/>
    <mergeCell ref="A44:K44"/>
    <mergeCell ref="A45:K45"/>
    <mergeCell ref="A36:K36"/>
    <mergeCell ref="A37:K37"/>
    <mergeCell ref="A38:K38"/>
    <mergeCell ref="U56:V57"/>
    <mergeCell ref="W56:Y56"/>
    <mergeCell ref="AA56:AC56"/>
    <mergeCell ref="W57:X57"/>
    <mergeCell ref="U44:AB44"/>
    <mergeCell ref="AC44:AD44"/>
    <mergeCell ref="U45:Z45"/>
    <mergeCell ref="U46:V46"/>
    <mergeCell ref="W46:Y46"/>
    <mergeCell ref="AA46:AC46"/>
    <mergeCell ref="U47:V48"/>
    <mergeCell ref="W47:Y48"/>
    <mergeCell ref="Z47:Z48"/>
    <mergeCell ref="AA47:AC48"/>
    <mergeCell ref="AA54:AC54"/>
    <mergeCell ref="U51:V55"/>
    <mergeCell ref="AA49:AC49"/>
    <mergeCell ref="U50:AD50"/>
    <mergeCell ref="AD47:AD48"/>
    <mergeCell ref="W51:X53"/>
    <mergeCell ref="W54:Y54"/>
    <mergeCell ref="W55:X55"/>
    <mergeCell ref="AA1:AD2"/>
    <mergeCell ref="AA3:AD3"/>
    <mergeCell ref="AA4:AB4"/>
    <mergeCell ref="AC4:AD4"/>
    <mergeCell ref="U7:AD7"/>
    <mergeCell ref="U10:AB10"/>
    <mergeCell ref="W14:W15"/>
    <mergeCell ref="Z14:Z15"/>
    <mergeCell ref="AC14:AC15"/>
    <mergeCell ref="U19:V19"/>
    <mergeCell ref="U22:V22"/>
    <mergeCell ref="Y23:Y24"/>
    <mergeCell ref="AC23:AC24"/>
    <mergeCell ref="U28:Z28"/>
    <mergeCell ref="U29:AD29"/>
    <mergeCell ref="U30:V30"/>
    <mergeCell ref="U42:V43"/>
    <mergeCell ref="W42:W43"/>
    <mergeCell ref="X42:Z43"/>
    <mergeCell ref="AA42:AA43"/>
    <mergeCell ref="AB42:AC43"/>
    <mergeCell ref="AD42:AD43"/>
    <mergeCell ref="S38:T38"/>
    <mergeCell ref="J1:T2"/>
    <mergeCell ref="J3:T3"/>
    <mergeCell ref="A8:H8"/>
    <mergeCell ref="A26:F26"/>
    <mergeCell ref="G26:H26"/>
    <mergeCell ref="G27:I27"/>
    <mergeCell ref="J27:T27"/>
    <mergeCell ref="E7:H7"/>
    <mergeCell ref="J7:T7"/>
    <mergeCell ref="J8:T8"/>
    <mergeCell ref="J9:T9"/>
    <mergeCell ref="J10:T10"/>
    <mergeCell ref="F12:G12"/>
    <mergeCell ref="F13:G13"/>
    <mergeCell ref="F15:G15"/>
    <mergeCell ref="F16:G16"/>
    <mergeCell ref="A22:E22"/>
    <mergeCell ref="A23:E23"/>
    <mergeCell ref="A24:E24"/>
    <mergeCell ref="A25:E25"/>
    <mergeCell ref="G24:H24"/>
    <mergeCell ref="J24:K24"/>
    <mergeCell ref="S24:T24"/>
    <mergeCell ref="G25:H25"/>
    <mergeCell ref="A9:H9"/>
    <mergeCell ref="A10:H10"/>
    <mergeCell ref="A11:H11"/>
    <mergeCell ref="H12:J19"/>
    <mergeCell ref="A14:G14"/>
    <mergeCell ref="A20:H20"/>
    <mergeCell ref="I20:T20"/>
    <mergeCell ref="A21:E21"/>
    <mergeCell ref="G21:H21"/>
    <mergeCell ref="J21:K21"/>
    <mergeCell ref="S21:T21"/>
    <mergeCell ref="I11:J11"/>
    <mergeCell ref="K11:T11"/>
    <mergeCell ref="A52:T52"/>
    <mergeCell ref="A49:K49"/>
    <mergeCell ref="A50:K50"/>
    <mergeCell ref="A51:K51"/>
    <mergeCell ref="S49:T49"/>
    <mergeCell ref="G22:H22"/>
    <mergeCell ref="J22:K22"/>
    <mergeCell ref="S22:T22"/>
    <mergeCell ref="G23:H23"/>
    <mergeCell ref="J23:K23"/>
    <mergeCell ref="S23:T23"/>
    <mergeCell ref="A28:E28"/>
    <mergeCell ref="G28:H28"/>
    <mergeCell ref="J28:K28"/>
    <mergeCell ref="S28:T28"/>
    <mergeCell ref="J25:K25"/>
    <mergeCell ref="S25:T25"/>
    <mergeCell ref="A31:T31"/>
    <mergeCell ref="A29:E29"/>
    <mergeCell ref="G29:H29"/>
    <mergeCell ref="J29:K29"/>
    <mergeCell ref="S29:T29"/>
    <mergeCell ref="A30:E30"/>
    <mergeCell ref="G30:H30"/>
    <mergeCell ref="AA58:AD58"/>
    <mergeCell ref="AA59:AD60"/>
    <mergeCell ref="V58:Z58"/>
    <mergeCell ref="U59:Z59"/>
    <mergeCell ref="U60:Z60"/>
    <mergeCell ref="A60:T60"/>
    <mergeCell ref="A39:K39"/>
    <mergeCell ref="S39:T39"/>
    <mergeCell ref="A40:K40"/>
    <mergeCell ref="S40:T40"/>
    <mergeCell ref="I54:T57"/>
    <mergeCell ref="I53:T53"/>
    <mergeCell ref="E58:T58"/>
    <mergeCell ref="A59:T59"/>
    <mergeCell ref="A54:G54"/>
    <mergeCell ref="A55:G55"/>
    <mergeCell ref="A56:G56"/>
    <mergeCell ref="A57:G57"/>
    <mergeCell ref="A46:K46"/>
    <mergeCell ref="A41:K41"/>
    <mergeCell ref="A42:K42"/>
    <mergeCell ref="A48:T48"/>
    <mergeCell ref="A47:K47"/>
    <mergeCell ref="S47:T47"/>
  </mergeCells>
  <conditionalFormatting sqref="A31">
    <cfRule type="expression" dxfId="93" priority="100">
      <formula>$A$31="extra příplatek za lakování"</formula>
    </cfRule>
    <cfRule type="expression" dxfId="92" priority="101">
      <formula>$A31="barevná varianta je dostupná"</formula>
    </cfRule>
    <cfRule type="expression" dxfId="91" priority="102">
      <formula>$A31="Prodloužený termín dodání"</formula>
    </cfRule>
    <cfRule type="expression" dxfId="90" priority="103">
      <formula>$A31="Nedostupná varianta"</formula>
    </cfRule>
  </conditionalFormatting>
  <conditionalFormatting sqref="A31:T31">
    <cfRule type="expression" dxfId="89" priority="93">
      <formula>$A$31="v kolonkách výše, vyber typ panelu"</formula>
    </cfRule>
  </conditionalFormatting>
  <conditionalFormatting sqref="A20:T20">
    <cfRule type="expression" dxfId="88" priority="79">
      <formula>IF(COUNTA($F$21:$F$25,$I$21:$I$25,$G$26,$S$21:$T$25)&gt;1,1,0)=1</formula>
    </cfRule>
  </conditionalFormatting>
  <conditionalFormatting sqref="G26:H26">
    <cfRule type="expression" dxfId="87" priority="62">
      <formula>$G$26&gt;0</formula>
    </cfRule>
  </conditionalFormatting>
  <conditionalFormatting sqref="F21:F25 I21:I25 S21:T25 G26:H26">
    <cfRule type="expression" dxfId="86" priority="61">
      <formula>$F$21+$F$22+$F$23+$F$24+$F$25+$I$21+$I$22+$I$23+$I$24+$I$25+$S$21+$S$22+$S$23+$S$24+$S$25+$G$26=0</formula>
    </cfRule>
  </conditionalFormatting>
  <conditionalFormatting sqref="F28:F30">
    <cfRule type="expression" dxfId="85" priority="60">
      <formula>$F$28+$F$29+$F$30=0</formula>
    </cfRule>
  </conditionalFormatting>
  <conditionalFormatting sqref="I28:I30 S28:T29">
    <cfRule type="expression" dxfId="84" priority="59">
      <formula>$I$28+$I$29+$I$30+$S$28+$S$29=0</formula>
    </cfRule>
  </conditionalFormatting>
  <conditionalFormatting sqref="S44:T47">
    <cfRule type="expression" dxfId="83" priority="58">
      <formula>COUNTA($S$44:$T$47)=0</formula>
    </cfRule>
  </conditionalFormatting>
  <conditionalFormatting sqref="H53:H57">
    <cfRule type="expression" dxfId="82" priority="57">
      <formula>IF(COUNTA($S$49:$T$51)=0,"nic",IF(COUNTA($H$53:$H$57)=0,2,1))=2</formula>
    </cfRule>
  </conditionalFormatting>
  <conditionalFormatting sqref="S38:T39">
    <cfRule type="expression" dxfId="81" priority="56">
      <formula>IF(COUNTA($S$49:$T$51)=0,"nic",IF(COUNTA($S$38:$T$39)=0,2,1))=2</formula>
    </cfRule>
  </conditionalFormatting>
  <conditionalFormatting sqref="AC14:AC15 Z14:Z15 W14:W15">
    <cfRule type="expression" dxfId="80" priority="29">
      <formula>IF(IFERROR($Y$8+$AD$8&lt;&gt;0,"světlo")="světlo",IF($W$14+$Z$14+$AC$14=0,1,"Nesvítí"),"nic")=1</formula>
    </cfRule>
  </conditionalFormatting>
  <conditionalFormatting sqref="Y23:Y24 AC23:AC24">
    <cfRule type="expression" dxfId="79" priority="21">
      <formula>IF($Y$8+$AD$8&gt;0,IF($Y$23+$AC$23=0,1,"nic"),"nic")=1</formula>
    </cfRule>
    <cfRule type="expression" dxfId="78" priority="28">
      <formula>IF(IFERROR($Y$8+$AD$8&lt;&gt;0,"světlo")="světlo",IF($Y$23+$AC$23=0,1,"Nesvítí"),"nic")=1</formula>
    </cfRule>
  </conditionalFormatting>
  <conditionalFormatting sqref="AA45 AD45">
    <cfRule type="expression" dxfId="77" priority="27">
      <formula>IF(IFERROR($W$42+$AA$42+$AD$42&lt;&gt;0,"světlo")="světlo",IF($AA$45+$AD$45=0,1,"Nesvítí"),"nic")=1</formula>
    </cfRule>
  </conditionalFormatting>
  <conditionalFormatting sqref="AC44:AD44">
    <cfRule type="expression" dxfId="76" priority="18">
      <formula>IF($W$42+$AA$42+$AD$42&gt;0,IF($AC$44=0,1,"nic"),"nic")=1</formula>
    </cfRule>
    <cfRule type="expression" dxfId="75" priority="26">
      <formula>IF(IFERROR($W$42+$AA$42+$AD$42&lt;&gt;0,"světlo")="světlo",IF($AC$44=0,1,"Nesvítí"),"nic")=1</formula>
    </cfRule>
  </conditionalFormatting>
  <conditionalFormatting sqref="Z46 AD46">
    <cfRule type="expression" dxfId="74" priority="25">
      <formula>IF(IFERROR($W$42+$AA$42+$AD$42&lt;&gt;0,"světlo")="světlo",IF($Z$46+$AD$46=0,1,"Nesvítí"),"nic")=1</formula>
    </cfRule>
  </conditionalFormatting>
  <conditionalFormatting sqref="AD47:AD48 Z47:Z48">
    <cfRule type="expression" dxfId="73" priority="24">
      <formula>IF(IFERROR($W$42+$AA$42+$AD$42&lt;&gt;0,"světlo")="světlo",IF($Z$47+$AD$47=0,1,"Nesvítí"),"nic")=1</formula>
    </cfRule>
  </conditionalFormatting>
  <conditionalFormatting sqref="Z49 AD49">
    <cfRule type="expression" dxfId="72" priority="17">
      <formula>IF($W$42+$AA$42+$AD$42&gt;0,IF($Z$49+$AD$49=0,1,"nic"),"nic")=1</formula>
    </cfRule>
    <cfRule type="expression" dxfId="71" priority="23">
      <formula>IF(IFERROR($W$42+$AA$42+$AD$42&lt;&gt;0,"světlo")="světlo",IF($Z$49+$AD$49=0,1,"Nesvítí"),"nic")=1</formula>
    </cfRule>
  </conditionalFormatting>
  <conditionalFormatting sqref="AD54">
    <cfRule type="expression" dxfId="70" priority="30">
      <formula>IF($AD$51+$AD$52+$AD$53&lt;&gt;0,IF($AD$54&gt;0,"nic",1),"Nesvítí")=1</formula>
    </cfRule>
  </conditionalFormatting>
  <conditionalFormatting sqref="Z54">
    <cfRule type="expression" dxfId="69" priority="31">
      <formula>IF($AD$51+$AD$52+$AD$53&lt;&gt;0,IF(Z$54&gt;0,"nic",1),"Nesvítí")=1</formula>
    </cfRule>
  </conditionalFormatting>
  <conditionalFormatting sqref="Z55 AB55 AD55">
    <cfRule type="expression" dxfId="68" priority="32">
      <formula>IF($AD$51+$AD$52+$AD$53&gt;0,IF($Z$55+$AB$55+$AD$55=0,1,"nic"),"nic")=1</formula>
    </cfRule>
  </conditionalFormatting>
  <conditionalFormatting sqref="Z57 AB57 AD57">
    <cfRule type="expression" dxfId="67" priority="33">
      <formula>IF($Z$56&gt;0,IF($Z$57+$AB$57+$AD$57=0,1,"nic"),"nic")=1</formula>
    </cfRule>
  </conditionalFormatting>
  <conditionalFormatting sqref="AD56">
    <cfRule type="expression" dxfId="66" priority="34">
      <formula>IF($Z$56&gt;0,IF($AD$56=0,1,"nic"),"nic")=1</formula>
    </cfRule>
  </conditionalFormatting>
  <conditionalFormatting sqref="W14:W15 Z14:Z15 AC14:AC15">
    <cfRule type="expression" dxfId="65" priority="22">
      <formula>IF($Y$8+$AD$8&gt;0,IF($W$14+$Z$14+$AC$14=0,1,"nic"),"nic")=1</formula>
    </cfRule>
  </conditionalFormatting>
  <conditionalFormatting sqref="AA28 AD28">
    <cfRule type="expression" dxfId="64" priority="19">
      <formula>IF(IFERROR($Y$8+$AD$8&lt;&gt;0,"světlo")="světlo",IF($AA$28+$AD$28=0,1,"Nesvítí"),"nic")=1</formula>
    </cfRule>
    <cfRule type="expression" dxfId="63" priority="20">
      <formula>IF($Y$8+$AD$8&gt;0,IF($AA$28+$AD$28=0,1,"nic"),"nic")=1</formula>
    </cfRule>
  </conditionalFormatting>
  <conditionalFormatting sqref="Z47:Z48 AD47:AD48">
    <cfRule type="expression" dxfId="62" priority="16">
      <formula>IF($W$42+$AA$42+$AD$42&gt;0,IF($Z$47+$AD$47=0,1,"nic"),"nic")=1</formula>
    </cfRule>
  </conditionalFormatting>
  <conditionalFormatting sqref="AD46 Z46">
    <cfRule type="expression" dxfId="61" priority="15">
      <formula>IF($W$42+$AA$42+$AD$42&gt;0,IF($Z$46+$AD$46=0,1,"nic"),"nic")=1</formula>
    </cfRule>
  </conditionalFormatting>
  <conditionalFormatting sqref="AD45 AA45">
    <cfRule type="expression" dxfId="60" priority="14">
      <formula>IF($W$42+$AA$42+$AD$42&gt;0,IF($AA$45+$AD$45=0,1,"nic"),"nic")=1</formula>
    </cfRule>
  </conditionalFormatting>
  <conditionalFormatting sqref="F12:G12">
    <cfRule type="expression" dxfId="59" priority="12">
      <formula>F12="nutné doplnit"</formula>
    </cfRule>
    <cfRule type="expression" dxfId="58" priority="13">
      <formula>F12=0</formula>
    </cfRule>
  </conditionalFormatting>
  <conditionalFormatting sqref="F13:G13">
    <cfRule type="expression" dxfId="57" priority="10">
      <formula>F13="nutné doplnit"</formula>
    </cfRule>
    <cfRule type="expression" dxfId="56" priority="11">
      <formula>F13=0</formula>
    </cfRule>
  </conditionalFormatting>
  <conditionalFormatting sqref="F15:G15">
    <cfRule type="expression" dxfId="55" priority="8">
      <formula>F15="nutné doplnit vše žluté"</formula>
    </cfRule>
    <cfRule type="expression" dxfId="54" priority="9">
      <formula>F15=0</formula>
    </cfRule>
  </conditionalFormatting>
  <conditionalFormatting sqref="F16:G16">
    <cfRule type="expression" dxfId="53" priority="6">
      <formula>F16="nutné doplnit"</formula>
    </cfRule>
    <cfRule type="expression" dxfId="52" priority="7">
      <formula>F16=0</formula>
    </cfRule>
  </conditionalFormatting>
  <conditionalFormatting sqref="G17">
    <cfRule type="expression" dxfId="51" priority="5">
      <formula>$G$17+$G$18=0</formula>
    </cfRule>
  </conditionalFormatting>
  <conditionalFormatting sqref="G18">
    <cfRule type="expression" dxfId="50" priority="4">
      <formula>$G$17+$G$18=0</formula>
    </cfRule>
  </conditionalFormatting>
  <conditionalFormatting sqref="A14:G14">
    <cfRule type="expression" dxfId="49" priority="3">
      <formula>IF(A14="VYBERTE JINÝ TYP VRAT",1,0)=1</formula>
    </cfRule>
  </conditionalFormatting>
  <conditionalFormatting sqref="A27:F27">
    <cfRule type="expression" dxfId="48" priority="2">
      <formula>IF(COUNTA($F$28:$F$30)&gt;1,1,0)</formula>
    </cfRule>
  </conditionalFormatting>
  <conditionalFormatting sqref="G27:T27">
    <cfRule type="expression" dxfId="47" priority="1">
      <formula>IF(COUNTA($I$28:$I$30,$S$28:$T$29)&gt;1,1,0)=1</formula>
    </cfRule>
  </conditionalFormatting>
  <hyperlinks>
    <hyperlink ref="J6" r:id="rId1"/>
    <hyperlink ref="K6" r:id="rId2"/>
    <hyperlink ref="AC6" r:id="rId3"/>
    <hyperlink ref="AA6" r:id="rId4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5"/>
  <drawing r:id="rId6"/>
  <legacyDrawing r:id="rId7"/>
  <oleObjects>
    <mc:AlternateContent xmlns:mc="http://schemas.openxmlformats.org/markup-compatibility/2006">
      <mc:Choice Requires="x14">
        <oleObject shapeId="6145" r:id="rId8">
          <objectPr defaultSize="0" autoPict="0" r:id="rId9">
            <anchor moveWithCells="1" sizeWithCells="1">
              <from>
                <xdr:col>10</xdr:col>
                <xdr:colOff>28575</xdr:colOff>
                <xdr:row>11</xdr:row>
                <xdr:rowOff>9525</xdr:rowOff>
              </from>
              <to>
                <xdr:col>19</xdr:col>
                <xdr:colOff>628650</xdr:colOff>
                <xdr:row>19</xdr:row>
                <xdr:rowOff>0</xdr:rowOff>
              </to>
            </anchor>
          </objectPr>
        </oleObject>
      </mc:Choice>
      <mc:Fallback>
        <oleObject shapeId="6145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view="pageLayout" zoomScaleNormal="100" workbookViewId="0">
      <selection activeCell="A8" sqref="A8:H8"/>
    </sheetView>
  </sheetViews>
  <sheetFormatPr defaultRowHeight="15" x14ac:dyDescent="0.25"/>
  <cols>
    <col min="1" max="1" width="9.140625" style="5"/>
    <col min="2" max="4" width="0" style="5" hidden="1" customWidth="1"/>
    <col min="5" max="6" width="9.140625" style="5"/>
    <col min="7" max="7" width="11.28515625" style="5" customWidth="1"/>
    <col min="8" max="8" width="9.140625" style="5"/>
    <col min="9" max="9" width="10.7109375" style="5" customWidth="1"/>
    <col min="10" max="10" width="11.140625" style="5" customWidth="1"/>
    <col min="11" max="11" width="9.140625" style="5"/>
    <col min="12" max="18" width="0" style="5" hidden="1" customWidth="1"/>
    <col min="19" max="30" width="9.140625" style="5"/>
    <col min="31" max="31" width="12.85546875" style="5" customWidth="1"/>
    <col min="32" max="32" width="13.28515625" style="5" customWidth="1"/>
    <col min="33" max="16384" width="9.140625" style="5"/>
  </cols>
  <sheetData>
    <row r="1" spans="1:30" ht="16.5" thickTop="1" thickBot="1" x14ac:dyDescent="0.3">
      <c r="A1" s="101"/>
      <c r="B1" s="102"/>
      <c r="C1" s="102"/>
      <c r="D1" s="102"/>
      <c r="E1" s="102"/>
      <c r="F1" s="102"/>
      <c r="G1" s="102"/>
      <c r="H1" s="102"/>
      <c r="I1" s="102"/>
      <c r="J1" s="326"/>
      <c r="K1" s="327"/>
      <c r="L1" s="327"/>
      <c r="M1" s="327"/>
      <c r="N1" s="327"/>
      <c r="O1" s="327"/>
      <c r="P1" s="327"/>
      <c r="Q1" s="327"/>
      <c r="R1" s="327"/>
      <c r="S1" s="327"/>
      <c r="T1" s="328"/>
      <c r="U1" s="101"/>
      <c r="V1" s="102"/>
      <c r="W1" s="102"/>
      <c r="X1" s="102"/>
      <c r="Y1" s="102"/>
      <c r="Z1" s="102"/>
      <c r="AA1" s="248"/>
      <c r="AB1" s="248"/>
      <c r="AC1" s="248"/>
      <c r="AD1" s="249"/>
    </row>
    <row r="2" spans="1:30" ht="15.75" thickBot="1" x14ac:dyDescent="0.3">
      <c r="A2" s="103"/>
      <c r="B2" s="6"/>
      <c r="C2" s="6"/>
      <c r="D2" s="6"/>
      <c r="E2" s="6"/>
      <c r="F2" s="6"/>
      <c r="G2" s="6"/>
      <c r="H2" s="6"/>
      <c r="I2" s="6"/>
      <c r="J2" s="329"/>
      <c r="K2" s="330"/>
      <c r="L2" s="330"/>
      <c r="M2" s="330"/>
      <c r="N2" s="330"/>
      <c r="O2" s="330"/>
      <c r="P2" s="330"/>
      <c r="Q2" s="330"/>
      <c r="R2" s="330"/>
      <c r="S2" s="330"/>
      <c r="T2" s="331"/>
      <c r="U2" s="103"/>
      <c r="V2" s="6"/>
      <c r="W2" s="6"/>
      <c r="X2" s="6"/>
      <c r="Y2" s="6"/>
      <c r="Z2" s="6"/>
      <c r="AA2" s="250"/>
      <c r="AB2" s="250"/>
      <c r="AC2" s="250"/>
      <c r="AD2" s="251"/>
    </row>
    <row r="3" spans="1:30" ht="15.75" thickBot="1" x14ac:dyDescent="0.3">
      <c r="A3" s="103"/>
      <c r="B3" s="6"/>
      <c r="C3" s="6"/>
      <c r="D3" s="6"/>
      <c r="E3" s="6"/>
      <c r="F3" s="6"/>
      <c r="G3" s="6"/>
      <c r="H3" s="6"/>
      <c r="I3" s="6"/>
      <c r="J3" s="332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103"/>
      <c r="V3" s="6"/>
      <c r="W3" s="6"/>
      <c r="X3" s="6"/>
      <c r="Y3" s="6"/>
      <c r="Z3" s="6"/>
      <c r="AA3" s="250"/>
      <c r="AB3" s="250"/>
      <c r="AC3" s="250"/>
      <c r="AD3" s="251"/>
    </row>
    <row r="4" spans="1:30" ht="18.75" thickBot="1" x14ac:dyDescent="0.3">
      <c r="A4" s="141" t="s">
        <v>103</v>
      </c>
      <c r="B4" s="6"/>
      <c r="C4" s="6"/>
      <c r="D4" s="6"/>
      <c r="E4" s="6"/>
      <c r="F4" s="6"/>
      <c r="G4" s="7"/>
      <c r="H4" s="6"/>
      <c r="I4" s="6"/>
      <c r="J4" s="70"/>
      <c r="K4" s="71"/>
      <c r="L4" s="48"/>
      <c r="M4" s="48"/>
      <c r="N4" s="48"/>
      <c r="O4" s="72"/>
      <c r="P4" s="73"/>
      <c r="Q4" s="6"/>
      <c r="R4" s="6"/>
      <c r="S4" s="70"/>
      <c r="T4" s="104"/>
      <c r="U4" s="114" t="s">
        <v>151</v>
      </c>
      <c r="V4" s="6"/>
      <c r="W4" s="6"/>
      <c r="X4" s="6"/>
      <c r="Y4" s="6"/>
      <c r="Z4" s="6"/>
      <c r="AA4" s="252"/>
      <c r="AB4" s="252"/>
      <c r="AC4" s="250"/>
      <c r="AD4" s="251"/>
    </row>
    <row r="5" spans="1:30" ht="15.75" thickBot="1" x14ac:dyDescent="0.3">
      <c r="A5" s="105" t="s">
        <v>0</v>
      </c>
      <c r="B5" s="6"/>
      <c r="C5" s="6"/>
      <c r="D5" s="6"/>
      <c r="E5" s="11" t="s">
        <v>97</v>
      </c>
      <c r="F5" s="6"/>
      <c r="G5" s="6"/>
      <c r="H5" s="6"/>
      <c r="I5" s="13" t="s">
        <v>2</v>
      </c>
      <c r="J5" s="13" t="s">
        <v>3</v>
      </c>
      <c r="K5" s="48"/>
      <c r="L5" s="9"/>
      <c r="M5" s="9"/>
      <c r="N5" s="9"/>
      <c r="O5" s="10"/>
      <c r="P5" s="69"/>
      <c r="Q5" s="6"/>
      <c r="R5" s="6"/>
      <c r="S5" s="6"/>
      <c r="T5" s="106"/>
      <c r="U5" s="105" t="s">
        <v>0</v>
      </c>
      <c r="V5" s="11" t="s">
        <v>97</v>
      </c>
      <c r="W5" s="6"/>
      <c r="X5" s="6"/>
      <c r="Y5" s="7"/>
      <c r="Z5" s="12" t="s">
        <v>117</v>
      </c>
      <c r="AA5" s="12"/>
      <c r="AB5" s="13" t="s">
        <v>3</v>
      </c>
      <c r="AC5" s="13" t="s">
        <v>2</v>
      </c>
      <c r="AD5" s="115"/>
    </row>
    <row r="6" spans="1:30" ht="15.75" thickBot="1" x14ac:dyDescent="0.3">
      <c r="A6" s="142" t="s">
        <v>5</v>
      </c>
      <c r="B6" s="6"/>
      <c r="C6" s="6"/>
      <c r="D6" s="14"/>
      <c r="E6" s="7"/>
      <c r="F6" s="7"/>
      <c r="G6" s="7"/>
      <c r="H6" s="16"/>
      <c r="I6" s="7"/>
      <c r="J6" s="18" t="s">
        <v>4</v>
      </c>
      <c r="K6" s="18" t="s">
        <v>1</v>
      </c>
      <c r="L6" s="19"/>
      <c r="M6" s="20"/>
      <c r="N6" s="20"/>
      <c r="O6" s="20"/>
      <c r="P6" s="21"/>
      <c r="Q6" s="6"/>
      <c r="R6" s="6"/>
      <c r="S6" s="6"/>
      <c r="T6" s="106"/>
      <c r="U6" s="116" t="s">
        <v>5</v>
      </c>
      <c r="V6" s="22"/>
      <c r="W6" s="22"/>
      <c r="X6" s="23"/>
      <c r="Y6" s="24"/>
      <c r="Z6" s="24"/>
      <c r="AA6" s="25" t="s">
        <v>4</v>
      </c>
      <c r="AB6" s="24"/>
      <c r="AC6" s="26" t="s">
        <v>1</v>
      </c>
      <c r="AD6" s="117"/>
    </row>
    <row r="7" spans="1:30" ht="12" customHeight="1" thickBot="1" x14ac:dyDescent="0.3">
      <c r="A7" s="108" t="s">
        <v>6</v>
      </c>
      <c r="B7" s="47"/>
      <c r="C7" s="47"/>
      <c r="D7" s="47"/>
      <c r="E7" s="355"/>
      <c r="F7" s="355"/>
      <c r="G7" s="355"/>
      <c r="H7" s="356"/>
      <c r="I7" s="74" t="s">
        <v>7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8"/>
      <c r="U7" s="253" t="s">
        <v>104</v>
      </c>
      <c r="V7" s="254"/>
      <c r="W7" s="254"/>
      <c r="X7" s="254"/>
      <c r="Y7" s="254"/>
      <c r="Z7" s="254"/>
      <c r="AA7" s="254"/>
      <c r="AB7" s="254"/>
      <c r="AC7" s="254"/>
      <c r="AD7" s="255"/>
    </row>
    <row r="8" spans="1:30" ht="12" customHeight="1" thickBot="1" x14ac:dyDescent="0.3">
      <c r="A8" s="503"/>
      <c r="B8" s="504"/>
      <c r="C8" s="504"/>
      <c r="D8" s="504"/>
      <c r="E8" s="504"/>
      <c r="F8" s="504"/>
      <c r="G8" s="504"/>
      <c r="H8" s="504"/>
      <c r="I8" s="75" t="s">
        <v>8</v>
      </c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U8" s="119" t="s">
        <v>96</v>
      </c>
      <c r="V8" s="79"/>
      <c r="W8" s="79"/>
      <c r="X8" s="79"/>
      <c r="Y8" s="155"/>
      <c r="Z8" s="78" t="s">
        <v>95</v>
      </c>
      <c r="AA8" s="79"/>
      <c r="AB8" s="79"/>
      <c r="AC8" s="79"/>
      <c r="AD8" s="118"/>
    </row>
    <row r="9" spans="1:30" ht="12" customHeight="1" thickBot="1" x14ac:dyDescent="0.3">
      <c r="A9" s="343"/>
      <c r="B9" s="344"/>
      <c r="C9" s="344"/>
      <c r="D9" s="344"/>
      <c r="E9" s="344"/>
      <c r="F9" s="344"/>
      <c r="G9" s="344"/>
      <c r="H9" s="344"/>
      <c r="I9" s="75" t="s">
        <v>9</v>
      </c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8"/>
      <c r="U9" s="120"/>
      <c r="V9" s="81"/>
      <c r="W9" s="81"/>
      <c r="X9" s="81"/>
      <c r="Y9" s="82"/>
      <c r="Z9" s="81"/>
      <c r="AA9" s="81"/>
      <c r="AB9" s="81"/>
      <c r="AC9" s="81"/>
      <c r="AD9" s="121"/>
    </row>
    <row r="10" spans="1:30" ht="12" customHeight="1" thickBot="1" x14ac:dyDescent="0.3">
      <c r="A10" s="343"/>
      <c r="B10" s="344"/>
      <c r="C10" s="344"/>
      <c r="D10" s="344"/>
      <c r="E10" s="344"/>
      <c r="F10" s="344"/>
      <c r="G10" s="344"/>
      <c r="H10" s="344"/>
      <c r="I10" s="75" t="s">
        <v>10</v>
      </c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8"/>
      <c r="U10" s="256" t="s">
        <v>145</v>
      </c>
      <c r="V10" s="257"/>
      <c r="W10" s="257"/>
      <c r="X10" s="257"/>
      <c r="Y10" s="257"/>
      <c r="Z10" s="257"/>
      <c r="AA10" s="257"/>
      <c r="AB10" s="257"/>
      <c r="AC10" s="83"/>
      <c r="AD10" s="122"/>
    </row>
    <row r="11" spans="1:30" ht="12" customHeight="1" thickBot="1" x14ac:dyDescent="0.3">
      <c r="A11" s="341"/>
      <c r="B11" s="342"/>
      <c r="C11" s="342"/>
      <c r="D11" s="342"/>
      <c r="E11" s="342"/>
      <c r="F11" s="342"/>
      <c r="G11" s="342"/>
      <c r="H11" s="342"/>
      <c r="I11" s="322" t="s">
        <v>11</v>
      </c>
      <c r="J11" s="323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23"/>
      <c r="V11" s="83"/>
      <c r="W11" s="84"/>
      <c r="X11" s="83"/>
      <c r="Y11" s="83"/>
      <c r="Z11" s="84"/>
      <c r="AA11" s="85"/>
      <c r="AB11" s="83"/>
      <c r="AC11" s="84"/>
      <c r="AD11" s="122"/>
    </row>
    <row r="12" spans="1:30" ht="12" customHeight="1" thickBot="1" x14ac:dyDescent="0.3">
      <c r="A12" s="147" t="s">
        <v>12</v>
      </c>
      <c r="B12" s="148"/>
      <c r="C12" s="148"/>
      <c r="D12" s="148"/>
      <c r="E12" s="148"/>
      <c r="F12" s="361"/>
      <c r="G12" s="362"/>
      <c r="H12" s="399" t="s">
        <v>152</v>
      </c>
      <c r="I12" s="400"/>
      <c r="J12" s="401"/>
      <c r="K12" s="28"/>
      <c r="L12" s="28"/>
      <c r="M12" s="28"/>
      <c r="N12" s="28"/>
      <c r="O12" s="28"/>
      <c r="P12" s="28"/>
      <c r="Q12" s="28"/>
      <c r="R12" s="28"/>
      <c r="S12" s="28"/>
      <c r="T12" s="143"/>
      <c r="U12" s="123"/>
      <c r="V12" s="83"/>
      <c r="W12" s="85"/>
      <c r="X12" s="83"/>
      <c r="Y12" s="83"/>
      <c r="Z12" s="85"/>
      <c r="AA12" s="85"/>
      <c r="AB12" s="83"/>
      <c r="AC12" s="85"/>
      <c r="AD12" s="122"/>
    </row>
    <row r="13" spans="1:30" ht="12" customHeight="1" thickBot="1" x14ac:dyDescent="0.3">
      <c r="A13" s="149" t="s">
        <v>13</v>
      </c>
      <c r="B13" s="150"/>
      <c r="C13" s="150"/>
      <c r="D13" s="150"/>
      <c r="E13" s="150"/>
      <c r="F13" s="363"/>
      <c r="G13" s="364"/>
      <c r="H13" s="402"/>
      <c r="I13" s="403"/>
      <c r="J13" s="404"/>
      <c r="K13" s="28"/>
      <c r="L13" s="28"/>
      <c r="M13" s="28"/>
      <c r="N13" s="28"/>
      <c r="O13" s="28"/>
      <c r="P13" s="28"/>
      <c r="Q13" s="28"/>
      <c r="R13" s="28"/>
      <c r="S13" s="28"/>
      <c r="T13" s="143"/>
      <c r="U13" s="123"/>
      <c r="V13" s="83"/>
      <c r="W13" s="80" t="s">
        <v>59</v>
      </c>
      <c r="X13" s="83"/>
      <c r="Y13" s="83"/>
      <c r="Z13" s="80" t="s">
        <v>60</v>
      </c>
      <c r="AA13" s="85"/>
      <c r="AB13" s="83"/>
      <c r="AC13" s="80" t="s">
        <v>58</v>
      </c>
      <c r="AD13" s="122"/>
    </row>
    <row r="14" spans="1:30" ht="12" customHeight="1" thickBot="1" x14ac:dyDescent="0.3">
      <c r="A14" s="293" t="str">
        <f>VLOOKUP("Větší",'kontrola rozměrů'!$A$35:$Z$76,HLOOKUP("Větší",'kontrola rozměrů'!$D$31:$Z$32,2,0),0)</f>
        <v>POZOR! Minimální rozměry otvoru (mm):</v>
      </c>
      <c r="B14" s="294"/>
      <c r="C14" s="294"/>
      <c r="D14" s="294"/>
      <c r="E14" s="294"/>
      <c r="F14" s="294"/>
      <c r="G14" s="295"/>
      <c r="H14" s="402"/>
      <c r="I14" s="403"/>
      <c r="J14" s="404"/>
      <c r="K14" s="28"/>
      <c r="L14" s="28"/>
      <c r="M14" s="28"/>
      <c r="N14" s="28"/>
      <c r="O14" s="28"/>
      <c r="P14" s="28"/>
      <c r="Q14" s="28"/>
      <c r="R14" s="28"/>
      <c r="S14" s="28"/>
      <c r="T14" s="143"/>
      <c r="U14" s="123"/>
      <c r="V14" s="83"/>
      <c r="W14" s="258"/>
      <c r="X14" s="83"/>
      <c r="Y14" s="83"/>
      <c r="Z14" s="260"/>
      <c r="AA14" s="83"/>
      <c r="AB14" s="83"/>
      <c r="AC14" s="258"/>
      <c r="AD14" s="122"/>
    </row>
    <row r="15" spans="1:30" ht="12" customHeight="1" thickBot="1" x14ac:dyDescent="0.3">
      <c r="A15" s="149" t="s">
        <v>16</v>
      </c>
      <c r="B15" s="150"/>
      <c r="C15" s="150"/>
      <c r="D15" s="150"/>
      <c r="E15" s="150"/>
      <c r="F15" s="365" t="s">
        <v>155</v>
      </c>
      <c r="G15" s="366"/>
      <c r="H15" s="402"/>
      <c r="I15" s="403"/>
      <c r="J15" s="404"/>
      <c r="K15" s="28"/>
      <c r="L15" s="28"/>
      <c r="M15" s="28"/>
      <c r="N15" s="28"/>
      <c r="O15" s="28"/>
      <c r="P15" s="28"/>
      <c r="Q15" s="28"/>
      <c r="R15" s="28"/>
      <c r="S15" s="28"/>
      <c r="T15" s="143"/>
      <c r="U15" s="123"/>
      <c r="V15" s="83"/>
      <c r="W15" s="259"/>
      <c r="X15" s="83"/>
      <c r="Y15" s="83"/>
      <c r="Z15" s="259"/>
      <c r="AA15" s="83"/>
      <c r="AB15" s="83"/>
      <c r="AC15" s="259"/>
      <c r="AD15" s="122"/>
    </row>
    <row r="16" spans="1:30" ht="12" customHeight="1" thickBot="1" x14ac:dyDescent="0.3">
      <c r="A16" s="149" t="s">
        <v>17</v>
      </c>
      <c r="B16" s="150"/>
      <c r="C16" s="150"/>
      <c r="D16" s="150"/>
      <c r="E16" s="150"/>
      <c r="F16" s="363"/>
      <c r="G16" s="364"/>
      <c r="H16" s="402"/>
      <c r="I16" s="403"/>
      <c r="J16" s="404"/>
      <c r="K16" s="28"/>
      <c r="L16" s="28"/>
      <c r="M16" s="28"/>
      <c r="N16" s="28"/>
      <c r="O16" s="28"/>
      <c r="P16" s="28"/>
      <c r="Q16" s="28"/>
      <c r="R16" s="28"/>
      <c r="S16" s="28"/>
      <c r="T16" s="143"/>
      <c r="U16" s="123"/>
      <c r="V16" s="83"/>
      <c r="W16" s="86"/>
      <c r="X16" s="83"/>
      <c r="Y16" s="83"/>
      <c r="Z16" s="86"/>
      <c r="AA16" s="83"/>
      <c r="AB16" s="83"/>
      <c r="AC16" s="86"/>
      <c r="AD16" s="122"/>
    </row>
    <row r="17" spans="1:30" ht="12" customHeight="1" thickBot="1" x14ac:dyDescent="0.3">
      <c r="A17" s="149" t="s">
        <v>18</v>
      </c>
      <c r="B17" s="150"/>
      <c r="C17" s="150"/>
      <c r="D17" s="150"/>
      <c r="E17" s="150"/>
      <c r="F17" s="150"/>
      <c r="G17" s="154"/>
      <c r="H17" s="402"/>
      <c r="I17" s="403"/>
      <c r="J17" s="404"/>
      <c r="K17" s="28"/>
      <c r="L17" s="28"/>
      <c r="M17" s="28"/>
      <c r="N17" s="28"/>
      <c r="O17" s="28"/>
      <c r="P17" s="28"/>
      <c r="Q17" s="28"/>
      <c r="R17" s="28"/>
      <c r="S17" s="28"/>
      <c r="T17" s="143"/>
      <c r="U17" s="123"/>
      <c r="V17" s="83"/>
      <c r="W17" s="86"/>
      <c r="X17" s="83"/>
      <c r="Y17" s="83"/>
      <c r="Z17" s="86"/>
      <c r="AA17" s="83"/>
      <c r="AB17" s="83"/>
      <c r="AC17" s="86"/>
      <c r="AD17" s="122"/>
    </row>
    <row r="18" spans="1:30" ht="12" customHeight="1" thickBot="1" x14ac:dyDescent="0.3">
      <c r="A18" s="149" t="s">
        <v>19</v>
      </c>
      <c r="B18" s="150"/>
      <c r="C18" s="150"/>
      <c r="D18" s="150"/>
      <c r="E18" s="150"/>
      <c r="F18" s="150"/>
      <c r="G18" s="154"/>
      <c r="H18" s="402"/>
      <c r="I18" s="403"/>
      <c r="J18" s="404"/>
      <c r="K18" s="28"/>
      <c r="L18" s="28"/>
      <c r="M18" s="28"/>
      <c r="N18" s="28"/>
      <c r="O18" s="28"/>
      <c r="P18" s="28"/>
      <c r="Q18" s="28"/>
      <c r="R18" s="28"/>
      <c r="S18" s="28"/>
      <c r="T18" s="143"/>
      <c r="U18" s="123"/>
      <c r="V18" s="83"/>
      <c r="W18" s="83"/>
      <c r="X18" s="83"/>
      <c r="Y18" s="83"/>
      <c r="Z18" s="83"/>
      <c r="AA18" s="83"/>
      <c r="AB18" s="83"/>
      <c r="AC18" s="83"/>
      <c r="AD18" s="122"/>
    </row>
    <row r="19" spans="1:30" ht="12" customHeight="1" thickBot="1" x14ac:dyDescent="0.3">
      <c r="A19" s="539" t="str">
        <f>IF($F$15&gt;254,"Hl. garáže: výška vrat + 600 mm",IF($F$16&gt;254,"Hl. garáže: výška vrat + 600 mm","Na straně motoru musí být 255 mm"))</f>
        <v>Hl. garáže: výška vrat + 600 mm</v>
      </c>
      <c r="B19" s="540"/>
      <c r="C19" s="540"/>
      <c r="D19" s="540"/>
      <c r="E19" s="540"/>
      <c r="F19" s="540"/>
      <c r="G19" s="541"/>
      <c r="H19" s="405"/>
      <c r="I19" s="406"/>
      <c r="J19" s="407"/>
      <c r="K19" s="28"/>
      <c r="L19" s="28"/>
      <c r="M19" s="28"/>
      <c r="N19" s="28"/>
      <c r="O19" s="28"/>
      <c r="P19" s="28"/>
      <c r="Q19" s="28"/>
      <c r="R19" s="28"/>
      <c r="S19" s="28"/>
      <c r="T19" s="143"/>
      <c r="U19" s="256" t="s">
        <v>146</v>
      </c>
      <c r="V19" s="257"/>
      <c r="W19" s="87"/>
      <c r="X19" s="88"/>
      <c r="Y19" s="83"/>
      <c r="Z19" s="83"/>
      <c r="AA19" s="90"/>
      <c r="AB19" s="90"/>
      <c r="AC19" s="83"/>
      <c r="AD19" s="124"/>
    </row>
    <row r="20" spans="1:30" ht="12" customHeight="1" thickBot="1" x14ac:dyDescent="0.3">
      <c r="A20" s="337" t="s">
        <v>24</v>
      </c>
      <c r="B20" s="338"/>
      <c r="C20" s="338"/>
      <c r="D20" s="338"/>
      <c r="E20" s="338"/>
      <c r="F20" s="338"/>
      <c r="G20" s="338"/>
      <c r="H20" s="338"/>
      <c r="I20" s="339" t="str">
        <f>IF(COUNTA(F21:F25,I21:I25,S21:S25,G26)&gt;1,"není vyplněna pouze jedna barevná varianta",IF(COUNTA(F21:F25,I21:I25,S21:S25,G26)&lt;1,"není vyplněna ani jedna barevná varianta"," "))</f>
        <v>není vyplněna ani jedna barevná varianta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125"/>
      <c r="V20" s="89"/>
      <c r="W20" s="87"/>
      <c r="X20" s="88"/>
      <c r="Y20" s="83"/>
      <c r="Z20" s="83"/>
      <c r="AA20" s="90"/>
      <c r="AB20" s="90"/>
      <c r="AC20" s="89"/>
      <c r="AD20" s="122"/>
    </row>
    <row r="21" spans="1:30" ht="12" customHeight="1" thickBot="1" x14ac:dyDescent="0.3">
      <c r="A21" s="408" t="s">
        <v>25</v>
      </c>
      <c r="B21" s="409"/>
      <c r="C21" s="409"/>
      <c r="D21" s="409"/>
      <c r="E21" s="409"/>
      <c r="F21" s="66"/>
      <c r="G21" s="359" t="s">
        <v>30</v>
      </c>
      <c r="H21" s="360"/>
      <c r="I21" s="66"/>
      <c r="J21" s="359" t="s">
        <v>35</v>
      </c>
      <c r="K21" s="360"/>
      <c r="L21" s="32"/>
      <c r="M21" s="32"/>
      <c r="N21" s="32"/>
      <c r="O21" s="32"/>
      <c r="P21" s="32"/>
      <c r="Q21" s="32"/>
      <c r="R21" s="32"/>
      <c r="S21" s="318"/>
      <c r="T21" s="319"/>
      <c r="U21" s="125"/>
      <c r="V21" s="89"/>
      <c r="W21" s="83"/>
      <c r="X21" s="83"/>
      <c r="Y21" s="83"/>
      <c r="Z21" s="83"/>
      <c r="AA21" s="83"/>
      <c r="AB21" s="83"/>
      <c r="AC21" s="89"/>
      <c r="AD21" s="122"/>
    </row>
    <row r="22" spans="1:30" ht="12" customHeight="1" thickBot="1" x14ac:dyDescent="0.3">
      <c r="A22" s="316" t="s">
        <v>26</v>
      </c>
      <c r="B22" s="317"/>
      <c r="C22" s="317"/>
      <c r="D22" s="317" t="s">
        <v>20</v>
      </c>
      <c r="E22" s="317"/>
      <c r="F22" s="63"/>
      <c r="G22" s="312" t="s">
        <v>31</v>
      </c>
      <c r="H22" s="313"/>
      <c r="I22" s="63"/>
      <c r="J22" s="312" t="s">
        <v>36</v>
      </c>
      <c r="K22" s="313"/>
      <c r="L22" s="33"/>
      <c r="M22" s="33"/>
      <c r="N22" s="33"/>
      <c r="O22" s="33"/>
      <c r="P22" s="33"/>
      <c r="Q22" s="33"/>
      <c r="R22" s="33"/>
      <c r="S22" s="320"/>
      <c r="T22" s="321"/>
      <c r="U22" s="370"/>
      <c r="V22" s="371"/>
      <c r="W22" s="83"/>
      <c r="X22" s="83"/>
      <c r="Y22" s="80" t="s">
        <v>59</v>
      </c>
      <c r="Z22" s="83"/>
      <c r="AA22" s="83"/>
      <c r="AB22" s="83"/>
      <c r="AC22" s="80" t="s">
        <v>58</v>
      </c>
      <c r="AD22" s="122"/>
    </row>
    <row r="23" spans="1:30" ht="12" customHeight="1" thickBot="1" x14ac:dyDescent="0.3">
      <c r="A23" s="316" t="s">
        <v>27</v>
      </c>
      <c r="B23" s="317"/>
      <c r="C23" s="317"/>
      <c r="D23" s="317" t="s">
        <v>21</v>
      </c>
      <c r="E23" s="317"/>
      <c r="F23" s="63"/>
      <c r="G23" s="312" t="s">
        <v>32</v>
      </c>
      <c r="H23" s="313"/>
      <c r="I23" s="63"/>
      <c r="J23" s="312" t="s">
        <v>37</v>
      </c>
      <c r="K23" s="313"/>
      <c r="L23" s="33"/>
      <c r="M23" s="33"/>
      <c r="N23" s="33"/>
      <c r="O23" s="33"/>
      <c r="P23" s="33"/>
      <c r="Q23" s="33"/>
      <c r="R23" s="33"/>
      <c r="S23" s="320"/>
      <c r="T23" s="321"/>
      <c r="U23" s="123"/>
      <c r="V23" s="83"/>
      <c r="W23" s="83"/>
      <c r="X23" s="83"/>
      <c r="Y23" s="258"/>
      <c r="Z23" s="83"/>
      <c r="AA23" s="83"/>
      <c r="AB23" s="83"/>
      <c r="AC23" s="258"/>
      <c r="AD23" s="122"/>
    </row>
    <row r="24" spans="1:30" ht="12" customHeight="1" thickBot="1" x14ac:dyDescent="0.3">
      <c r="A24" s="316" t="s">
        <v>28</v>
      </c>
      <c r="B24" s="317"/>
      <c r="C24" s="317"/>
      <c r="D24" s="317" t="s">
        <v>22</v>
      </c>
      <c r="E24" s="317"/>
      <c r="F24" s="63"/>
      <c r="G24" s="312" t="s">
        <v>33</v>
      </c>
      <c r="H24" s="313"/>
      <c r="I24" s="63"/>
      <c r="J24" s="312" t="s">
        <v>38</v>
      </c>
      <c r="K24" s="313"/>
      <c r="L24" s="33"/>
      <c r="M24" s="33"/>
      <c r="N24" s="33"/>
      <c r="O24" s="33"/>
      <c r="P24" s="33"/>
      <c r="Q24" s="33"/>
      <c r="R24" s="33"/>
      <c r="S24" s="320"/>
      <c r="T24" s="321"/>
      <c r="U24" s="123"/>
      <c r="V24" s="83"/>
      <c r="W24" s="83"/>
      <c r="X24" s="83"/>
      <c r="Y24" s="259"/>
      <c r="Z24" s="83"/>
      <c r="AA24" s="83"/>
      <c r="AB24" s="83"/>
      <c r="AC24" s="259"/>
      <c r="AD24" s="122"/>
    </row>
    <row r="25" spans="1:30" ht="12" customHeight="1" thickBot="1" x14ac:dyDescent="0.3">
      <c r="A25" s="316" t="s">
        <v>29</v>
      </c>
      <c r="B25" s="317"/>
      <c r="C25" s="317"/>
      <c r="D25" s="317" t="s">
        <v>23</v>
      </c>
      <c r="E25" s="317"/>
      <c r="F25" s="63"/>
      <c r="G25" s="312" t="s">
        <v>34</v>
      </c>
      <c r="H25" s="313"/>
      <c r="I25" s="162"/>
      <c r="J25" s="314" t="s">
        <v>39</v>
      </c>
      <c r="K25" s="315"/>
      <c r="L25" s="34"/>
      <c r="M25" s="34"/>
      <c r="N25" s="34"/>
      <c r="O25" s="34"/>
      <c r="P25" s="34"/>
      <c r="Q25" s="34"/>
      <c r="R25" s="34"/>
      <c r="S25" s="310"/>
      <c r="T25" s="415"/>
      <c r="U25" s="123"/>
      <c r="V25" s="83"/>
      <c r="W25" s="83"/>
      <c r="X25" s="83"/>
      <c r="Y25" s="83"/>
      <c r="Z25" s="83"/>
      <c r="AA25" s="83"/>
      <c r="AB25" s="83"/>
      <c r="AC25" s="83"/>
      <c r="AD25" s="122"/>
    </row>
    <row r="26" spans="1:30" ht="12" customHeight="1" thickBot="1" x14ac:dyDescent="0.3">
      <c r="A26" s="308" t="s">
        <v>40</v>
      </c>
      <c r="B26" s="309"/>
      <c r="C26" s="309"/>
      <c r="D26" s="309"/>
      <c r="E26" s="309"/>
      <c r="F26" s="309"/>
      <c r="G26" s="310"/>
      <c r="H26" s="31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10"/>
      <c r="U26" s="123"/>
      <c r="V26" s="83"/>
      <c r="W26" s="83"/>
      <c r="X26" s="83"/>
      <c r="Y26" s="83"/>
      <c r="Z26" s="83"/>
      <c r="AA26" s="83"/>
      <c r="AB26" s="83"/>
      <c r="AC26" s="83"/>
      <c r="AD26" s="122"/>
    </row>
    <row r="27" spans="1:30" ht="12" customHeight="1" thickBot="1" x14ac:dyDescent="0.3">
      <c r="A27" s="196" t="s">
        <v>41</v>
      </c>
      <c r="B27" s="197"/>
      <c r="C27" s="197"/>
      <c r="D27" s="197"/>
      <c r="E27" s="197"/>
      <c r="F27" s="198" t="str">
        <f>IF(COUNTA(F28:F30)&gt;1,"Označeno více povrchů",IF(COUNTA(F28:F30)&lt;1,"Označte 1 typ povrchu"," "))</f>
        <v>Označte 1 typ povrchu</v>
      </c>
      <c r="G27" s="345" t="s">
        <v>42</v>
      </c>
      <c r="H27" s="346"/>
      <c r="I27" s="346"/>
      <c r="J27" s="347" t="str">
        <f>IF(COUNTA(I28:I30,S28:T29)&gt;1,"Více než 1 označený typ panelu",IF(COUNTA(I28:I30,S28:T29)&lt;1,"Označte 1 typ panelu"," "))</f>
        <v>Označte 1 typ panelu</v>
      </c>
      <c r="K27" s="347"/>
      <c r="L27" s="347"/>
      <c r="M27" s="347"/>
      <c r="N27" s="347"/>
      <c r="O27" s="347"/>
      <c r="P27" s="347"/>
      <c r="Q27" s="347"/>
      <c r="R27" s="347"/>
      <c r="S27" s="347"/>
      <c r="T27" s="348"/>
      <c r="U27" s="126"/>
      <c r="V27" s="91"/>
      <c r="W27" s="91"/>
      <c r="X27" s="91"/>
      <c r="Y27" s="91"/>
      <c r="Z27" s="91"/>
      <c r="AA27" s="91"/>
      <c r="AB27" s="91"/>
      <c r="AC27" s="91"/>
      <c r="AD27" s="127"/>
    </row>
    <row r="28" spans="1:30" ht="12" customHeight="1" thickBot="1" x14ac:dyDescent="0.3">
      <c r="A28" s="335" t="s">
        <v>43</v>
      </c>
      <c r="B28" s="336"/>
      <c r="C28" s="336"/>
      <c r="D28" s="336"/>
      <c r="E28" s="336"/>
      <c r="F28" s="64"/>
      <c r="G28" s="349" t="s">
        <v>46</v>
      </c>
      <c r="H28" s="350"/>
      <c r="I28" s="64"/>
      <c r="J28" s="351" t="s">
        <v>49</v>
      </c>
      <c r="K28" s="352"/>
      <c r="L28" s="41"/>
      <c r="M28" s="41"/>
      <c r="N28" s="41"/>
      <c r="O28" s="41"/>
      <c r="P28" s="41"/>
      <c r="Q28" s="41"/>
      <c r="R28" s="41"/>
      <c r="S28" s="353"/>
      <c r="T28" s="354"/>
      <c r="U28" s="372" t="s">
        <v>118</v>
      </c>
      <c r="V28" s="373"/>
      <c r="W28" s="373"/>
      <c r="X28" s="373"/>
      <c r="Y28" s="373"/>
      <c r="Z28" s="373"/>
      <c r="AA28" s="155">
        <v>1</v>
      </c>
      <c r="AB28" s="78" t="s">
        <v>115</v>
      </c>
      <c r="AC28" s="92"/>
      <c r="AD28" s="157"/>
    </row>
    <row r="29" spans="1:30" ht="12" customHeight="1" x14ac:dyDescent="0.25">
      <c r="A29" s="379" t="s">
        <v>45</v>
      </c>
      <c r="B29" s="380"/>
      <c r="C29" s="380"/>
      <c r="D29" s="380"/>
      <c r="E29" s="380"/>
      <c r="F29" s="65"/>
      <c r="G29" s="383" t="s">
        <v>47</v>
      </c>
      <c r="H29" s="384"/>
      <c r="I29" s="65"/>
      <c r="J29" s="387" t="s">
        <v>51</v>
      </c>
      <c r="K29" s="388"/>
      <c r="L29" s="42"/>
      <c r="M29" s="42"/>
      <c r="N29" s="42"/>
      <c r="O29" s="42"/>
      <c r="P29" s="42"/>
      <c r="Q29" s="42"/>
      <c r="R29" s="42"/>
      <c r="S29" s="389"/>
      <c r="T29" s="390"/>
      <c r="U29" s="374" t="s">
        <v>105</v>
      </c>
      <c r="V29" s="375"/>
      <c r="W29" s="375"/>
      <c r="X29" s="375"/>
      <c r="Y29" s="375"/>
      <c r="Z29" s="375"/>
      <c r="AA29" s="375"/>
      <c r="AB29" s="375"/>
      <c r="AC29" s="375"/>
      <c r="AD29" s="376"/>
    </row>
    <row r="30" spans="1:30" ht="12" customHeight="1" thickBot="1" x14ac:dyDescent="0.3">
      <c r="A30" s="381" t="s">
        <v>44</v>
      </c>
      <c r="B30" s="382"/>
      <c r="C30" s="382"/>
      <c r="D30" s="382"/>
      <c r="E30" s="382"/>
      <c r="F30" s="45"/>
      <c r="G30" s="385" t="s">
        <v>48</v>
      </c>
      <c r="H30" s="386"/>
      <c r="I30" s="45"/>
      <c r="J30" s="416"/>
      <c r="K30" s="417"/>
      <c r="L30" s="417"/>
      <c r="M30" s="417"/>
      <c r="N30" s="417"/>
      <c r="O30" s="417"/>
      <c r="P30" s="417"/>
      <c r="Q30" s="417"/>
      <c r="R30" s="417"/>
      <c r="S30" s="417"/>
      <c r="T30" s="418"/>
      <c r="U30" s="377" t="s">
        <v>106</v>
      </c>
      <c r="V30" s="378"/>
      <c r="W30" s="93"/>
      <c r="X30" s="93"/>
      <c r="Y30" s="93"/>
      <c r="Z30" s="93"/>
      <c r="AA30" s="93"/>
      <c r="AB30" s="93"/>
      <c r="AC30" s="93"/>
      <c r="AD30" s="128"/>
    </row>
    <row r="31" spans="1:30" ht="12" customHeight="1" thickBot="1" x14ac:dyDescent="0.3">
      <c r="A31" s="553" t="str">
        <f>IFERROR(IF(F28&gt;0,'data list ISD'!G3,IF(F29&gt;0,'data list ISD'!G4,IF(F30&gt;0,'data list ISD'!G5,"v kolonkách výše, vyber typ panelu"))),"nevyplněná kombinace panelů")</f>
        <v>v kolonkách výše, vyber typ panelu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5"/>
      <c r="U31" s="129"/>
      <c r="V31" s="93"/>
      <c r="W31" s="93"/>
      <c r="X31" s="93"/>
      <c r="Y31" s="93"/>
      <c r="Z31" s="93"/>
      <c r="AA31" s="93"/>
      <c r="AB31" s="93"/>
      <c r="AC31" s="93"/>
      <c r="AD31" s="128"/>
    </row>
    <row r="32" spans="1:30" ht="12" customHeight="1" x14ac:dyDescent="0.25">
      <c r="A32" s="556" t="s">
        <v>134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8"/>
      <c r="U32" s="129"/>
      <c r="V32" s="93"/>
      <c r="W32" s="93"/>
      <c r="X32" s="93"/>
      <c r="Y32" s="93"/>
      <c r="Z32" s="93"/>
      <c r="AA32" s="93"/>
      <c r="AB32" s="93"/>
      <c r="AC32" s="93"/>
      <c r="AD32" s="128"/>
    </row>
    <row r="33" spans="1:30" ht="12" customHeight="1" x14ac:dyDescent="0.25">
      <c r="A33" s="535" t="s">
        <v>70</v>
      </c>
      <c r="B33" s="536"/>
      <c r="C33" s="536"/>
      <c r="D33" s="536"/>
      <c r="E33" s="536"/>
      <c r="F33" s="536"/>
      <c r="G33" s="167"/>
      <c r="H33" s="536" t="s">
        <v>137</v>
      </c>
      <c r="I33" s="536"/>
      <c r="J33" s="536"/>
      <c r="K33" s="536"/>
      <c r="L33" s="35"/>
      <c r="M33" s="35"/>
      <c r="N33" s="35"/>
      <c r="O33" s="35"/>
      <c r="P33" s="35"/>
      <c r="Q33" s="35"/>
      <c r="R33" s="35"/>
      <c r="S33" s="413"/>
      <c r="T33" s="414"/>
      <c r="U33" s="129"/>
      <c r="V33" s="93"/>
      <c r="W33" s="93"/>
      <c r="X33" s="93"/>
      <c r="Y33" s="93"/>
      <c r="Z33" s="93"/>
      <c r="AA33" s="93"/>
      <c r="AB33" s="93"/>
      <c r="AC33" s="93"/>
      <c r="AD33" s="128"/>
    </row>
    <row r="34" spans="1:30" ht="12" customHeight="1" x14ac:dyDescent="0.25">
      <c r="A34" s="535" t="s">
        <v>71</v>
      </c>
      <c r="B34" s="536"/>
      <c r="C34" s="536"/>
      <c r="D34" s="536"/>
      <c r="E34" s="536"/>
      <c r="F34" s="536"/>
      <c r="G34" s="167"/>
      <c r="H34" s="536" t="s">
        <v>136</v>
      </c>
      <c r="I34" s="536"/>
      <c r="J34" s="536"/>
      <c r="K34" s="536"/>
      <c r="L34" s="35"/>
      <c r="M34" s="35"/>
      <c r="N34" s="35"/>
      <c r="O34" s="35"/>
      <c r="P34" s="35"/>
      <c r="Q34" s="35"/>
      <c r="R34" s="35"/>
      <c r="S34" s="542"/>
      <c r="T34" s="543"/>
      <c r="U34" s="129"/>
      <c r="V34" s="94"/>
      <c r="W34" s="94"/>
      <c r="X34" s="94"/>
      <c r="Y34" s="94"/>
      <c r="Z34" s="93"/>
      <c r="AA34" s="94"/>
      <c r="AB34" s="94"/>
      <c r="AC34" s="94"/>
      <c r="AD34" s="130"/>
    </row>
    <row r="35" spans="1:30" ht="12" customHeight="1" x14ac:dyDescent="0.25">
      <c r="A35" s="535" t="s">
        <v>72</v>
      </c>
      <c r="B35" s="536"/>
      <c r="C35" s="536"/>
      <c r="D35" s="536"/>
      <c r="E35" s="536"/>
      <c r="F35" s="536"/>
      <c r="G35" s="167"/>
      <c r="H35" s="531" t="s">
        <v>138</v>
      </c>
      <c r="I35" s="531"/>
      <c r="J35" s="531"/>
      <c r="K35" s="531"/>
      <c r="L35" s="36"/>
      <c r="M35" s="36"/>
      <c r="N35" s="37"/>
      <c r="O35" s="37"/>
      <c r="P35" s="37"/>
      <c r="Q35" s="37"/>
      <c r="R35" s="37"/>
      <c r="S35" s="546" t="s">
        <v>163</v>
      </c>
      <c r="T35" s="547"/>
      <c r="U35" s="131"/>
      <c r="V35" s="94"/>
      <c r="W35" s="94"/>
      <c r="X35" s="94"/>
      <c r="Y35" s="95"/>
      <c r="Z35" s="95"/>
      <c r="AA35" s="95"/>
      <c r="AB35" s="95"/>
      <c r="AC35" s="95"/>
      <c r="AD35" s="132"/>
    </row>
    <row r="36" spans="1:30" ht="12" customHeight="1" x14ac:dyDescent="0.25">
      <c r="A36" s="535" t="s">
        <v>73</v>
      </c>
      <c r="B36" s="536"/>
      <c r="C36" s="536"/>
      <c r="D36" s="536"/>
      <c r="E36" s="536"/>
      <c r="F36" s="536"/>
      <c r="G36" s="167"/>
      <c r="H36" s="536" t="s">
        <v>139</v>
      </c>
      <c r="I36" s="536"/>
      <c r="J36" s="536"/>
      <c r="K36" s="536"/>
      <c r="L36" s="35"/>
      <c r="M36" s="38"/>
      <c r="N36" s="37"/>
      <c r="O36" s="37"/>
      <c r="P36" s="37"/>
      <c r="Q36" s="37"/>
      <c r="R36" s="37"/>
      <c r="S36" s="546"/>
      <c r="T36" s="547"/>
      <c r="U36" s="133"/>
      <c r="V36" s="96"/>
      <c r="W36" s="93"/>
      <c r="X36" s="93"/>
      <c r="Y36" s="93"/>
      <c r="Z36" s="93"/>
      <c r="AA36" s="93"/>
      <c r="AB36" s="93"/>
      <c r="AC36" s="93"/>
      <c r="AD36" s="128"/>
    </row>
    <row r="37" spans="1:30" ht="12" customHeight="1" x14ac:dyDescent="0.25">
      <c r="A37" s="537" t="s">
        <v>124</v>
      </c>
      <c r="B37" s="538"/>
      <c r="C37" s="538"/>
      <c r="D37" s="538"/>
      <c r="E37" s="538"/>
      <c r="F37" s="538"/>
      <c r="G37" s="160"/>
      <c r="H37" s="538" t="s">
        <v>141</v>
      </c>
      <c r="I37" s="538"/>
      <c r="J37" s="538"/>
      <c r="K37" s="538"/>
      <c r="L37" s="39"/>
      <c r="M37" s="39"/>
      <c r="N37" s="39"/>
      <c r="O37" s="39"/>
      <c r="P37" s="39"/>
      <c r="Q37" s="39"/>
      <c r="R37" s="39"/>
      <c r="S37" s="548"/>
      <c r="T37" s="549"/>
      <c r="U37" s="129"/>
      <c r="V37" s="93"/>
      <c r="W37" s="93"/>
      <c r="X37" s="93"/>
      <c r="Y37" s="93"/>
      <c r="Z37" s="93"/>
      <c r="AA37" s="93"/>
      <c r="AB37" s="93"/>
      <c r="AC37" s="93"/>
      <c r="AD37" s="128"/>
    </row>
    <row r="38" spans="1:30" ht="12" customHeight="1" x14ac:dyDescent="0.25">
      <c r="A38" s="535" t="s">
        <v>75</v>
      </c>
      <c r="B38" s="536"/>
      <c r="C38" s="536"/>
      <c r="D38" s="536"/>
      <c r="E38" s="536"/>
      <c r="F38" s="536"/>
      <c r="G38" s="167"/>
      <c r="H38" s="536" t="s">
        <v>140</v>
      </c>
      <c r="I38" s="536"/>
      <c r="J38" s="536"/>
      <c r="K38" s="536"/>
      <c r="L38" s="40"/>
      <c r="M38" s="40"/>
      <c r="N38" s="40"/>
      <c r="O38" s="40"/>
      <c r="P38" s="40"/>
      <c r="Q38" s="40"/>
      <c r="R38" s="40"/>
      <c r="S38" s="546"/>
      <c r="T38" s="547"/>
      <c r="U38" s="129"/>
      <c r="V38" s="93"/>
      <c r="W38" s="93"/>
      <c r="X38" s="93"/>
      <c r="Y38" s="93"/>
      <c r="Z38" s="93"/>
      <c r="AA38" s="93"/>
      <c r="AB38" s="93"/>
      <c r="AC38" s="93"/>
      <c r="AD38" s="128"/>
    </row>
    <row r="39" spans="1:30" ht="12" customHeight="1" x14ac:dyDescent="0.25">
      <c r="A39" s="535" t="s">
        <v>76</v>
      </c>
      <c r="B39" s="536"/>
      <c r="C39" s="536"/>
      <c r="D39" s="536"/>
      <c r="E39" s="536"/>
      <c r="F39" s="536"/>
      <c r="G39" s="167"/>
      <c r="H39" s="536" t="s">
        <v>142</v>
      </c>
      <c r="I39" s="536"/>
      <c r="J39" s="536"/>
      <c r="K39" s="536"/>
      <c r="L39" s="37"/>
      <c r="M39" s="37"/>
      <c r="N39" s="37"/>
      <c r="O39" s="37"/>
      <c r="P39" s="37"/>
      <c r="Q39" s="37"/>
      <c r="R39" s="37"/>
      <c r="S39" s="546"/>
      <c r="T39" s="547"/>
      <c r="U39" s="133"/>
      <c r="V39" s="96"/>
      <c r="W39" s="94"/>
      <c r="X39" s="94"/>
      <c r="Y39" s="94"/>
      <c r="Z39" s="94"/>
      <c r="AA39" s="94"/>
      <c r="AB39" s="94"/>
      <c r="AC39" s="94"/>
      <c r="AD39" s="130"/>
    </row>
    <row r="40" spans="1:30" ht="12" customHeight="1" x14ac:dyDescent="0.25">
      <c r="A40" s="544" t="s">
        <v>135</v>
      </c>
      <c r="B40" s="545"/>
      <c r="C40" s="545"/>
      <c r="D40" s="545"/>
      <c r="E40" s="545"/>
      <c r="F40" s="545"/>
      <c r="G40" s="168"/>
      <c r="H40" s="532"/>
      <c r="I40" s="532"/>
      <c r="J40" s="532"/>
      <c r="K40" s="532"/>
      <c r="L40" s="62"/>
      <c r="M40" s="62"/>
      <c r="N40" s="62"/>
      <c r="O40" s="62"/>
      <c r="P40" s="62"/>
      <c r="Q40" s="62"/>
      <c r="R40" s="62"/>
      <c r="S40" s="533"/>
      <c r="T40" s="534"/>
      <c r="U40" s="129"/>
      <c r="V40" s="93"/>
      <c r="W40" s="94"/>
      <c r="X40" s="94"/>
      <c r="Y40" s="95"/>
      <c r="Z40" s="93"/>
      <c r="AA40" s="95"/>
      <c r="AB40" s="93"/>
      <c r="AC40" s="95"/>
      <c r="AD40" s="132"/>
    </row>
    <row r="41" spans="1:30" ht="12" customHeight="1" x14ac:dyDescent="0.25">
      <c r="A41" s="544" t="s">
        <v>144</v>
      </c>
      <c r="B41" s="545"/>
      <c r="C41" s="545"/>
      <c r="D41" s="545"/>
      <c r="E41" s="545"/>
      <c r="F41" s="545"/>
      <c r="G41" s="168"/>
      <c r="H41" s="532"/>
      <c r="I41" s="532"/>
      <c r="J41" s="532"/>
      <c r="K41" s="532"/>
      <c r="L41" s="62"/>
      <c r="M41" s="62"/>
      <c r="N41" s="62"/>
      <c r="O41" s="62"/>
      <c r="P41" s="62"/>
      <c r="Q41" s="62"/>
      <c r="R41" s="62"/>
      <c r="S41" s="533"/>
      <c r="T41" s="534"/>
      <c r="U41" s="134"/>
      <c r="V41" s="100"/>
      <c r="W41" s="100"/>
      <c r="X41" s="100"/>
      <c r="Y41" s="100"/>
      <c r="Z41" s="100"/>
      <c r="AA41" s="100"/>
      <c r="AB41" s="100"/>
      <c r="AC41" s="100"/>
      <c r="AD41" s="135"/>
    </row>
    <row r="42" spans="1:30" ht="12" customHeight="1" x14ac:dyDescent="0.25">
      <c r="A42" s="530" t="s">
        <v>143</v>
      </c>
      <c r="B42" s="531"/>
      <c r="C42" s="531"/>
      <c r="D42" s="531"/>
      <c r="E42" s="531"/>
      <c r="F42" s="531"/>
      <c r="G42" s="168"/>
      <c r="H42" s="532"/>
      <c r="I42" s="532"/>
      <c r="J42" s="532"/>
      <c r="K42" s="532"/>
      <c r="L42" s="62"/>
      <c r="M42" s="62"/>
      <c r="N42" s="62"/>
      <c r="O42" s="62"/>
      <c r="P42" s="62"/>
      <c r="Q42" s="62"/>
      <c r="R42" s="62"/>
      <c r="S42" s="533"/>
      <c r="T42" s="534"/>
      <c r="U42" s="296" t="s">
        <v>107</v>
      </c>
      <c r="V42" s="280"/>
      <c r="W42" s="273"/>
      <c r="X42" s="279" t="s">
        <v>108</v>
      </c>
      <c r="Y42" s="280"/>
      <c r="Z42" s="280"/>
      <c r="AA42" s="298"/>
      <c r="AB42" s="279" t="s">
        <v>109</v>
      </c>
      <c r="AC42" s="280"/>
      <c r="AD42" s="300"/>
    </row>
    <row r="43" spans="1:30" ht="12" customHeight="1" thickBot="1" x14ac:dyDescent="0.3">
      <c r="A43" s="550" t="s">
        <v>83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2"/>
      <c r="U43" s="297"/>
      <c r="V43" s="282"/>
      <c r="W43" s="274"/>
      <c r="X43" s="281"/>
      <c r="Y43" s="282"/>
      <c r="Z43" s="282"/>
      <c r="AA43" s="299"/>
      <c r="AB43" s="281"/>
      <c r="AC43" s="282"/>
      <c r="AD43" s="301"/>
    </row>
    <row r="44" spans="1:30" ht="12" customHeight="1" thickBot="1" x14ac:dyDescent="0.3">
      <c r="A44" s="527" t="s">
        <v>80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9"/>
      <c r="L44" s="58"/>
      <c r="M44" s="58"/>
      <c r="N44" s="58"/>
      <c r="O44" s="58"/>
      <c r="P44" s="58"/>
      <c r="Q44" s="58"/>
      <c r="R44" s="58"/>
      <c r="S44" s="525"/>
      <c r="T44" s="526"/>
      <c r="U44" s="285" t="s">
        <v>110</v>
      </c>
      <c r="V44" s="286"/>
      <c r="W44" s="286"/>
      <c r="X44" s="286"/>
      <c r="Y44" s="286"/>
      <c r="Z44" s="286"/>
      <c r="AA44" s="286"/>
      <c r="AB44" s="286"/>
      <c r="AC44" s="287"/>
      <c r="AD44" s="288"/>
    </row>
    <row r="45" spans="1:30" ht="12" customHeight="1" thickBot="1" x14ac:dyDescent="0.3">
      <c r="A45" s="572" t="s">
        <v>81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4"/>
      <c r="L45" s="59"/>
      <c r="M45" s="60"/>
      <c r="N45" s="60"/>
      <c r="O45" s="60"/>
      <c r="P45" s="60"/>
      <c r="Q45" s="60"/>
      <c r="R45" s="60"/>
      <c r="S45" s="562"/>
      <c r="T45" s="563"/>
      <c r="U45" s="289" t="s">
        <v>114</v>
      </c>
      <c r="V45" s="290"/>
      <c r="W45" s="290"/>
      <c r="X45" s="290"/>
      <c r="Y45" s="290"/>
      <c r="Z45" s="290"/>
      <c r="AA45" s="67"/>
      <c r="AB45" s="97" t="s">
        <v>115</v>
      </c>
      <c r="AC45" s="98"/>
      <c r="AD45" s="136"/>
    </row>
    <row r="46" spans="1:30" ht="12" customHeight="1" thickBot="1" x14ac:dyDescent="0.3">
      <c r="A46" s="508" t="s">
        <v>125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30"/>
      <c r="M46" s="30"/>
      <c r="N46" s="30"/>
      <c r="O46" s="30"/>
      <c r="P46" s="30"/>
      <c r="Q46" s="30"/>
      <c r="R46" s="30"/>
      <c r="S46" s="568"/>
      <c r="T46" s="569"/>
      <c r="U46" s="283" t="s">
        <v>119</v>
      </c>
      <c r="V46" s="284"/>
      <c r="W46" s="284" t="s">
        <v>149</v>
      </c>
      <c r="X46" s="284"/>
      <c r="Y46" s="291"/>
      <c r="Z46" s="68"/>
      <c r="AA46" s="292" t="s">
        <v>120</v>
      </c>
      <c r="AB46" s="290"/>
      <c r="AC46" s="290"/>
      <c r="AD46" s="136"/>
    </row>
    <row r="47" spans="1:30" ht="12" customHeight="1" x14ac:dyDescent="0.25">
      <c r="A47" s="564" t="s">
        <v>126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30"/>
      <c r="M47" s="46"/>
      <c r="N47" s="46"/>
      <c r="O47" s="46"/>
      <c r="P47" s="46"/>
      <c r="Q47" s="46"/>
      <c r="R47" s="46"/>
      <c r="S47" s="568"/>
      <c r="T47" s="569"/>
      <c r="U47" s="261" t="s">
        <v>111</v>
      </c>
      <c r="V47" s="262"/>
      <c r="W47" s="265" t="s">
        <v>112</v>
      </c>
      <c r="X47" s="266"/>
      <c r="Y47" s="267"/>
      <c r="Z47" s="271"/>
      <c r="AA47" s="275" t="s">
        <v>113</v>
      </c>
      <c r="AB47" s="276"/>
      <c r="AC47" s="276"/>
      <c r="AD47" s="246"/>
    </row>
    <row r="48" spans="1:30" s="31" customFormat="1" ht="12" customHeight="1" thickBot="1" x14ac:dyDescent="0.25">
      <c r="A48" s="566"/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28"/>
      <c r="M48" s="28"/>
      <c r="N48" s="28"/>
      <c r="O48" s="28"/>
      <c r="P48" s="28"/>
      <c r="Q48" s="28"/>
      <c r="R48" s="28"/>
      <c r="S48" s="570"/>
      <c r="T48" s="571"/>
      <c r="U48" s="263"/>
      <c r="V48" s="264"/>
      <c r="W48" s="268"/>
      <c r="X48" s="269"/>
      <c r="Y48" s="270"/>
      <c r="Z48" s="272"/>
      <c r="AA48" s="277"/>
      <c r="AB48" s="278"/>
      <c r="AC48" s="278"/>
      <c r="AD48" s="247"/>
    </row>
    <row r="49" spans="1:30" s="31" customFormat="1" ht="12" customHeight="1" thickBot="1" x14ac:dyDescent="0.25">
      <c r="A49" s="508" t="s">
        <v>127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4"/>
      <c r="M49" s="54"/>
      <c r="N49" s="54"/>
      <c r="O49" s="54"/>
      <c r="P49" s="54"/>
      <c r="Q49" s="54"/>
      <c r="R49" s="54"/>
      <c r="S49" s="512"/>
      <c r="T49" s="513"/>
      <c r="U49" s="156" t="s">
        <v>114</v>
      </c>
      <c r="V49" s="99"/>
      <c r="W49" s="99"/>
      <c r="X49" s="99"/>
      <c r="Y49" s="99"/>
      <c r="Z49" s="57"/>
      <c r="AA49" s="220" t="s">
        <v>115</v>
      </c>
      <c r="AB49" s="221"/>
      <c r="AC49" s="221"/>
      <c r="AD49" s="137"/>
    </row>
    <row r="50" spans="1:30" s="31" customFormat="1" ht="12" customHeight="1" thickBot="1" x14ac:dyDescent="0.25">
      <c r="A50" s="508" t="s">
        <v>129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4"/>
      <c r="M50" s="54"/>
      <c r="N50" s="54"/>
      <c r="O50" s="54"/>
      <c r="P50" s="54"/>
      <c r="Q50" s="54"/>
      <c r="R50" s="54"/>
      <c r="S50" s="512"/>
      <c r="T50" s="513"/>
      <c r="U50" s="217" t="s">
        <v>61</v>
      </c>
      <c r="V50" s="218"/>
      <c r="W50" s="218"/>
      <c r="X50" s="218"/>
      <c r="Y50" s="218"/>
      <c r="Z50" s="218"/>
      <c r="AA50" s="218"/>
      <c r="AB50" s="218"/>
      <c r="AC50" s="218"/>
      <c r="AD50" s="219"/>
    </row>
    <row r="51" spans="1:30" s="31" customFormat="1" ht="12" customHeight="1" x14ac:dyDescent="0.2">
      <c r="A51" s="508" t="s">
        <v>128</v>
      </c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4"/>
      <c r="M51" s="54"/>
      <c r="N51" s="54"/>
      <c r="O51" s="54"/>
      <c r="P51" s="54"/>
      <c r="Q51" s="54"/>
      <c r="R51" s="54"/>
      <c r="S51" s="512">
        <v>1</v>
      </c>
      <c r="T51" s="513"/>
      <c r="U51" s="228" t="s">
        <v>62</v>
      </c>
      <c r="V51" s="229"/>
      <c r="W51" s="229" t="s">
        <v>65</v>
      </c>
      <c r="X51" s="229"/>
      <c r="Y51" s="178" t="s">
        <v>66</v>
      </c>
      <c r="Z51" s="178"/>
      <c r="AA51" s="178"/>
      <c r="AB51" s="178"/>
      <c r="AC51" s="178"/>
      <c r="AD51" s="138"/>
    </row>
    <row r="52" spans="1:30" s="31" customFormat="1" ht="12" customHeight="1" x14ac:dyDescent="0.2">
      <c r="A52" s="508" t="s">
        <v>130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4"/>
      <c r="M52" s="54"/>
      <c r="N52" s="54"/>
      <c r="O52" s="54"/>
      <c r="P52" s="54"/>
      <c r="Q52" s="54"/>
      <c r="R52" s="54"/>
      <c r="S52" s="512"/>
      <c r="T52" s="513"/>
      <c r="U52" s="230"/>
      <c r="V52" s="231"/>
      <c r="W52" s="231"/>
      <c r="X52" s="231"/>
      <c r="Y52" s="161" t="s">
        <v>67</v>
      </c>
      <c r="Z52" s="161"/>
      <c r="AA52" s="161"/>
      <c r="AB52" s="161"/>
      <c r="AC52" s="161"/>
      <c r="AD52" s="139"/>
    </row>
    <row r="53" spans="1:30" s="31" customFormat="1" ht="12" customHeight="1" x14ac:dyDescent="0.2">
      <c r="A53" s="508" t="s">
        <v>131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"/>
      <c r="M53" s="50"/>
      <c r="N53" s="50"/>
      <c r="O53" s="50"/>
      <c r="P53" s="50"/>
      <c r="Q53" s="50"/>
      <c r="R53" s="50"/>
      <c r="S53" s="568"/>
      <c r="T53" s="569"/>
      <c r="U53" s="230"/>
      <c r="V53" s="231"/>
      <c r="W53" s="231"/>
      <c r="X53" s="231"/>
      <c r="Y53" s="161" t="s">
        <v>68</v>
      </c>
      <c r="Z53" s="161"/>
      <c r="AA53" s="161"/>
      <c r="AB53" s="161"/>
      <c r="AC53" s="161"/>
      <c r="AD53" s="139"/>
    </row>
    <row r="54" spans="1:30" s="31" customFormat="1" ht="12" customHeight="1" x14ac:dyDescent="0.2">
      <c r="A54" s="508" t="s">
        <v>132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"/>
      <c r="M54" s="50"/>
      <c r="N54" s="50"/>
      <c r="O54" s="50"/>
      <c r="P54" s="50"/>
      <c r="Q54" s="50"/>
      <c r="R54" s="50"/>
      <c r="S54" s="568"/>
      <c r="T54" s="569"/>
      <c r="U54" s="230"/>
      <c r="V54" s="231"/>
      <c r="W54" s="234" t="s">
        <v>63</v>
      </c>
      <c r="X54" s="234"/>
      <c r="Y54" s="234"/>
      <c r="Z54" s="176"/>
      <c r="AA54" s="234" t="s">
        <v>154</v>
      </c>
      <c r="AB54" s="234"/>
      <c r="AC54" s="234"/>
      <c r="AD54" s="177"/>
    </row>
    <row r="55" spans="1:30" s="31" customFormat="1" ht="12" customHeight="1" thickBot="1" x14ac:dyDescent="0.25">
      <c r="A55" s="510" t="s">
        <v>133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9"/>
      <c r="M55" s="59"/>
      <c r="N55" s="59"/>
      <c r="O55" s="59"/>
      <c r="P55" s="59"/>
      <c r="Q55" s="59"/>
      <c r="R55" s="59"/>
      <c r="S55" s="570"/>
      <c r="T55" s="571"/>
      <c r="U55" s="232"/>
      <c r="V55" s="233"/>
      <c r="W55" s="222" t="s">
        <v>64</v>
      </c>
      <c r="X55" s="222"/>
      <c r="Y55" s="169" t="s">
        <v>59</v>
      </c>
      <c r="Z55" s="170"/>
      <c r="AA55" s="169" t="s">
        <v>60</v>
      </c>
      <c r="AB55" s="170"/>
      <c r="AC55" s="169" t="s">
        <v>58</v>
      </c>
      <c r="AD55" s="171"/>
    </row>
    <row r="56" spans="1:30" s="31" customFormat="1" ht="12" customHeight="1" x14ac:dyDescent="0.2">
      <c r="A56" s="145" t="s">
        <v>99</v>
      </c>
      <c r="B56" s="61"/>
      <c r="C56" s="61"/>
      <c r="D56" s="61"/>
      <c r="E56" s="520"/>
      <c r="F56" s="520"/>
      <c r="G56" s="520"/>
      <c r="H56" s="520"/>
      <c r="I56" s="521"/>
      <c r="J56" s="575" t="s">
        <v>98</v>
      </c>
      <c r="K56" s="576"/>
      <c r="L56" s="576"/>
      <c r="M56" s="576"/>
      <c r="N56" s="576"/>
      <c r="O56" s="576"/>
      <c r="P56" s="576"/>
      <c r="Q56" s="576"/>
      <c r="R56" s="576"/>
      <c r="S56" s="576"/>
      <c r="T56" s="577"/>
      <c r="U56" s="212" t="s">
        <v>69</v>
      </c>
      <c r="V56" s="213"/>
      <c r="W56" s="216" t="s">
        <v>77</v>
      </c>
      <c r="X56" s="216"/>
      <c r="Y56" s="216"/>
      <c r="Z56" s="172"/>
      <c r="AA56" s="216" t="s">
        <v>63</v>
      </c>
      <c r="AB56" s="216"/>
      <c r="AC56" s="216"/>
      <c r="AD56" s="173"/>
    </row>
    <row r="57" spans="1:30" s="31" customFormat="1" ht="12" customHeight="1" thickBot="1" x14ac:dyDescent="0.25">
      <c r="A57" s="522"/>
      <c r="B57" s="523"/>
      <c r="C57" s="523"/>
      <c r="D57" s="523"/>
      <c r="E57" s="523"/>
      <c r="F57" s="523"/>
      <c r="G57" s="523"/>
      <c r="H57" s="523"/>
      <c r="I57" s="524"/>
      <c r="J57" s="514"/>
      <c r="K57" s="515"/>
      <c r="L57" s="515"/>
      <c r="M57" s="515"/>
      <c r="N57" s="515"/>
      <c r="O57" s="515"/>
      <c r="P57" s="515"/>
      <c r="Q57" s="515"/>
      <c r="R57" s="515"/>
      <c r="S57" s="515"/>
      <c r="T57" s="516"/>
      <c r="U57" s="214"/>
      <c r="V57" s="215"/>
      <c r="W57" s="222" t="s">
        <v>78</v>
      </c>
      <c r="X57" s="222"/>
      <c r="Y57" s="169" t="s">
        <v>59</v>
      </c>
      <c r="Z57" s="174"/>
      <c r="AA57" s="169" t="s">
        <v>60</v>
      </c>
      <c r="AB57" s="174"/>
      <c r="AC57" s="169" t="s">
        <v>58</v>
      </c>
      <c r="AD57" s="175"/>
    </row>
    <row r="58" spans="1:30" x14ac:dyDescent="0.25">
      <c r="A58" s="522"/>
      <c r="B58" s="523"/>
      <c r="C58" s="523"/>
      <c r="D58" s="523"/>
      <c r="E58" s="523"/>
      <c r="F58" s="523"/>
      <c r="G58" s="523"/>
      <c r="H58" s="523"/>
      <c r="I58" s="524"/>
      <c r="J58" s="514"/>
      <c r="K58" s="515"/>
      <c r="L58" s="515"/>
      <c r="M58" s="515"/>
      <c r="N58" s="515"/>
      <c r="O58" s="515"/>
      <c r="P58" s="515"/>
      <c r="Q58" s="515"/>
      <c r="R58" s="515"/>
      <c r="S58" s="515"/>
      <c r="T58" s="516"/>
      <c r="U58" s="140" t="s">
        <v>99</v>
      </c>
      <c r="V58" s="466"/>
      <c r="W58" s="466"/>
      <c r="X58" s="466"/>
      <c r="Y58" s="466"/>
      <c r="Z58" s="467"/>
      <c r="AA58" s="457" t="s">
        <v>98</v>
      </c>
      <c r="AB58" s="458"/>
      <c r="AC58" s="458"/>
      <c r="AD58" s="459"/>
    </row>
    <row r="59" spans="1:30" x14ac:dyDescent="0.25">
      <c r="A59" s="522"/>
      <c r="B59" s="523"/>
      <c r="C59" s="523"/>
      <c r="D59" s="523"/>
      <c r="E59" s="523"/>
      <c r="F59" s="523"/>
      <c r="G59" s="523"/>
      <c r="H59" s="523"/>
      <c r="I59" s="524"/>
      <c r="J59" s="514"/>
      <c r="K59" s="515"/>
      <c r="L59" s="515"/>
      <c r="M59" s="515"/>
      <c r="N59" s="515"/>
      <c r="O59" s="515"/>
      <c r="P59" s="515"/>
      <c r="Q59" s="515"/>
      <c r="R59" s="515"/>
      <c r="S59" s="515"/>
      <c r="T59" s="516"/>
      <c r="U59" s="468"/>
      <c r="V59" s="469"/>
      <c r="W59" s="469"/>
      <c r="X59" s="469"/>
      <c r="Y59" s="469"/>
      <c r="Z59" s="470"/>
      <c r="AA59" s="460"/>
      <c r="AB59" s="461"/>
      <c r="AC59" s="461"/>
      <c r="AD59" s="462"/>
    </row>
    <row r="60" spans="1:30" ht="15.75" thickBot="1" x14ac:dyDescent="0.3">
      <c r="A60" s="559"/>
      <c r="B60" s="560"/>
      <c r="C60" s="560"/>
      <c r="D60" s="560"/>
      <c r="E60" s="560"/>
      <c r="F60" s="560"/>
      <c r="G60" s="560"/>
      <c r="H60" s="560"/>
      <c r="I60" s="561"/>
      <c r="J60" s="517"/>
      <c r="K60" s="518"/>
      <c r="L60" s="518"/>
      <c r="M60" s="518"/>
      <c r="N60" s="518"/>
      <c r="O60" s="518"/>
      <c r="P60" s="518"/>
      <c r="Q60" s="518"/>
      <c r="R60" s="518"/>
      <c r="S60" s="518"/>
      <c r="T60" s="519"/>
      <c r="U60" s="471"/>
      <c r="V60" s="472"/>
      <c r="W60" s="472"/>
      <c r="X60" s="472"/>
      <c r="Y60" s="472"/>
      <c r="Z60" s="473"/>
      <c r="AA60" s="463"/>
      <c r="AB60" s="464"/>
      <c r="AC60" s="464"/>
      <c r="AD60" s="465"/>
    </row>
    <row r="61" spans="1:30" ht="15.75" thickTop="1" x14ac:dyDescent="0.25"/>
  </sheetData>
  <sheetProtection password="EDD2" sheet="1" objects="1" scenarios="1" selectLockedCells="1"/>
  <mergeCells count="168">
    <mergeCell ref="U59:Z59"/>
    <mergeCell ref="U60:Z60"/>
    <mergeCell ref="J56:T56"/>
    <mergeCell ref="S45:T45"/>
    <mergeCell ref="A47:K48"/>
    <mergeCell ref="A46:K46"/>
    <mergeCell ref="S47:T48"/>
    <mergeCell ref="S51:T51"/>
    <mergeCell ref="S52:T52"/>
    <mergeCell ref="S53:T53"/>
    <mergeCell ref="S54:T54"/>
    <mergeCell ref="S55:T55"/>
    <mergeCell ref="A49:K49"/>
    <mergeCell ref="A50:K50"/>
    <mergeCell ref="A51:K51"/>
    <mergeCell ref="A52:K52"/>
    <mergeCell ref="A53:K53"/>
    <mergeCell ref="S46:T46"/>
    <mergeCell ref="A45:K45"/>
    <mergeCell ref="U22:V22"/>
    <mergeCell ref="Y23:Y24"/>
    <mergeCell ref="AC23:AC24"/>
    <mergeCell ref="U28:Z28"/>
    <mergeCell ref="U29:AD29"/>
    <mergeCell ref="A43:T43"/>
    <mergeCell ref="H36:K36"/>
    <mergeCell ref="S33:T33"/>
    <mergeCell ref="H37:K37"/>
    <mergeCell ref="H38:K38"/>
    <mergeCell ref="A26:F26"/>
    <mergeCell ref="G26:H26"/>
    <mergeCell ref="G27:I27"/>
    <mergeCell ref="A28:E28"/>
    <mergeCell ref="G28:H28"/>
    <mergeCell ref="A29:E29"/>
    <mergeCell ref="G29:H29"/>
    <mergeCell ref="A30:E30"/>
    <mergeCell ref="G30:H30"/>
    <mergeCell ref="A31:T31"/>
    <mergeCell ref="A41:F41"/>
    <mergeCell ref="H41:K41"/>
    <mergeCell ref="S41:T41"/>
    <mergeCell ref="A32:T32"/>
    <mergeCell ref="J1:T2"/>
    <mergeCell ref="J3:T3"/>
    <mergeCell ref="U30:V30"/>
    <mergeCell ref="AC4:AD4"/>
    <mergeCell ref="AA1:AD2"/>
    <mergeCell ref="AA3:AD3"/>
    <mergeCell ref="AA4:AB4"/>
    <mergeCell ref="U7:AD7"/>
    <mergeCell ref="U10:AB10"/>
    <mergeCell ref="W14:W15"/>
    <mergeCell ref="Z14:Z15"/>
    <mergeCell ref="AC14:AC15"/>
    <mergeCell ref="U19:V19"/>
    <mergeCell ref="J30:T30"/>
    <mergeCell ref="J27:T27"/>
    <mergeCell ref="J28:K28"/>
    <mergeCell ref="S28:T28"/>
    <mergeCell ref="J29:K29"/>
    <mergeCell ref="S29:T29"/>
    <mergeCell ref="H12:J19"/>
    <mergeCell ref="A8:H8"/>
    <mergeCell ref="A9:H9"/>
    <mergeCell ref="A10:H10"/>
    <mergeCell ref="E7:H7"/>
    <mergeCell ref="S34:T34"/>
    <mergeCell ref="S40:T40"/>
    <mergeCell ref="H39:K39"/>
    <mergeCell ref="A39:F39"/>
    <mergeCell ref="A40:F40"/>
    <mergeCell ref="H33:K33"/>
    <mergeCell ref="H34:K34"/>
    <mergeCell ref="H35:K35"/>
    <mergeCell ref="S38:T38"/>
    <mergeCell ref="S39:T39"/>
    <mergeCell ref="H40:K40"/>
    <mergeCell ref="S35:T35"/>
    <mergeCell ref="S36:T36"/>
    <mergeCell ref="S37:T37"/>
    <mergeCell ref="A23:E23"/>
    <mergeCell ref="G23:H23"/>
    <mergeCell ref="J23:K23"/>
    <mergeCell ref="S23:T23"/>
    <mergeCell ref="A24:E24"/>
    <mergeCell ref="G24:H24"/>
    <mergeCell ref="J24:K24"/>
    <mergeCell ref="S24:T24"/>
    <mergeCell ref="A25:E25"/>
    <mergeCell ref="G25:H25"/>
    <mergeCell ref="J25:K25"/>
    <mergeCell ref="S25:T25"/>
    <mergeCell ref="A21:E21"/>
    <mergeCell ref="G21:H21"/>
    <mergeCell ref="J21:K21"/>
    <mergeCell ref="S21:T21"/>
    <mergeCell ref="I11:J11"/>
    <mergeCell ref="K11:T11"/>
    <mergeCell ref="F12:G12"/>
    <mergeCell ref="F13:G13"/>
    <mergeCell ref="F15:G15"/>
    <mergeCell ref="F16:G16"/>
    <mergeCell ref="AA47:AC48"/>
    <mergeCell ref="AD47:AD48"/>
    <mergeCell ref="W42:W43"/>
    <mergeCell ref="X42:Z43"/>
    <mergeCell ref="AA42:AA43"/>
    <mergeCell ref="AB42:AC43"/>
    <mergeCell ref="AD42:AD43"/>
    <mergeCell ref="U44:AB44"/>
    <mergeCell ref="AC44:AD44"/>
    <mergeCell ref="U45:Z45"/>
    <mergeCell ref="U46:V46"/>
    <mergeCell ref="W46:Y46"/>
    <mergeCell ref="AA46:AC46"/>
    <mergeCell ref="U42:V43"/>
    <mergeCell ref="U47:V48"/>
    <mergeCell ref="W47:Y48"/>
    <mergeCell ref="Z47:Z48"/>
    <mergeCell ref="J7:T7"/>
    <mergeCell ref="J8:T8"/>
    <mergeCell ref="J9:T9"/>
    <mergeCell ref="J10:T10"/>
    <mergeCell ref="S44:T44"/>
    <mergeCell ref="A44:K44"/>
    <mergeCell ref="A42:F42"/>
    <mergeCell ref="H42:K42"/>
    <mergeCell ref="S42:T42"/>
    <mergeCell ref="A33:F33"/>
    <mergeCell ref="A34:F34"/>
    <mergeCell ref="A35:F35"/>
    <mergeCell ref="A36:F36"/>
    <mergeCell ref="A37:F37"/>
    <mergeCell ref="A38:F38"/>
    <mergeCell ref="A22:E22"/>
    <mergeCell ref="G22:H22"/>
    <mergeCell ref="J22:K22"/>
    <mergeCell ref="S22:T22"/>
    <mergeCell ref="A11:H11"/>
    <mergeCell ref="A19:G19"/>
    <mergeCell ref="A14:G14"/>
    <mergeCell ref="A20:H20"/>
    <mergeCell ref="I20:T20"/>
    <mergeCell ref="AA49:AC49"/>
    <mergeCell ref="U50:AD50"/>
    <mergeCell ref="AA54:AC54"/>
    <mergeCell ref="W51:X53"/>
    <mergeCell ref="U56:V57"/>
    <mergeCell ref="AA56:AC56"/>
    <mergeCell ref="W56:Y56"/>
    <mergeCell ref="W57:X57"/>
    <mergeCell ref="A54:K54"/>
    <mergeCell ref="A55:K55"/>
    <mergeCell ref="S49:T49"/>
    <mergeCell ref="S50:T50"/>
    <mergeCell ref="J57:T60"/>
    <mergeCell ref="E56:I56"/>
    <mergeCell ref="A57:I57"/>
    <mergeCell ref="AA58:AD58"/>
    <mergeCell ref="AA59:AD60"/>
    <mergeCell ref="W55:X55"/>
    <mergeCell ref="W54:Y54"/>
    <mergeCell ref="U51:V55"/>
    <mergeCell ref="A58:I58"/>
    <mergeCell ref="V58:Z58"/>
    <mergeCell ref="A59:I59"/>
    <mergeCell ref="A60:I60"/>
  </mergeCells>
  <conditionalFormatting sqref="A31">
    <cfRule type="expression" dxfId="46" priority="83">
      <formula>$A$31="extra příplatek za lakování"</formula>
    </cfRule>
    <cfRule type="expression" dxfId="45" priority="84">
      <formula>$A31="barevná varianta je dostupná"</formula>
    </cfRule>
    <cfRule type="expression" dxfId="44" priority="85">
      <formula>$A31="Prodloužený termín dodání"</formula>
    </cfRule>
    <cfRule type="expression" dxfId="43" priority="86">
      <formula>$A31="Nedostupná varianta"</formula>
    </cfRule>
  </conditionalFormatting>
  <conditionalFormatting sqref="A31:T31">
    <cfRule type="expression" dxfId="42" priority="76">
      <formula>$A$31="v kolonkách výše, vyber typ panelu"</formula>
    </cfRule>
  </conditionalFormatting>
  <conditionalFormatting sqref="AC14:AC15 Z14:Z15 W14:W15">
    <cfRule type="expression" dxfId="41" priority="44">
      <formula>IF(IFERROR($Y$8+$AD$8&lt;&gt;0,"světlo")="světlo",IF($W$14+$Z$14+$AC$14=0,1,"Nesvítí"),"nic")=1</formula>
    </cfRule>
  </conditionalFormatting>
  <conditionalFormatting sqref="Y23:Y24 AC23:AC24">
    <cfRule type="expression" dxfId="40" priority="31">
      <formula>IF($Y$8+$AD$8&gt;0,IF($Y$23+$AC$23=0,1,"nic"),"nic")=1</formula>
    </cfRule>
    <cfRule type="expression" dxfId="39" priority="43">
      <formula>IF(IFERROR($Y$8+$AD$8&lt;&gt;0,"světlo")="světlo",IF($Y$23+$AC$23=0,1,"Nesvítí"),"nic")=1</formula>
    </cfRule>
  </conditionalFormatting>
  <conditionalFormatting sqref="AA45 AD45">
    <cfRule type="expression" dxfId="38" priority="42">
      <formula>IF(IFERROR($W$42+$AA$42+$AD$42&lt;&gt;0,"světlo")="světlo",IF($AA$45+$AD$45=0,1,"Nesvítí"),"nic")=1</formula>
    </cfRule>
  </conditionalFormatting>
  <conditionalFormatting sqref="AC44:AD44">
    <cfRule type="expression" dxfId="37" priority="28">
      <formula>IF($W$42+$AA$42+$AD$42&gt;0,IF($AC$44=0,1,"nic"),"nic")=1</formula>
    </cfRule>
    <cfRule type="expression" dxfId="36" priority="41">
      <formula>IF(IFERROR($W$42+$AA$42+$AD$42&lt;&gt;0,"světlo")="světlo",IF($AC$44=0,1,"Nesvítí"),"nic")=1</formula>
    </cfRule>
  </conditionalFormatting>
  <conditionalFormatting sqref="Z46 AD46">
    <cfRule type="expression" dxfId="35" priority="40">
      <formula>IF(IFERROR($W$42+$AA$42+$AD$42&lt;&gt;0,"světlo")="světlo",IF($Z$46+$AD$46=0,1,"Nesvítí"),"nic")=1</formula>
    </cfRule>
  </conditionalFormatting>
  <conditionalFormatting sqref="AD47:AD48 Z47:Z48">
    <cfRule type="expression" dxfId="34" priority="39">
      <formula>IF(IFERROR($W$42+$AA$42+$AD$42&lt;&gt;0,"světlo")="světlo",IF($Z$47+$AD$47=0,1,"Nesvítí"),"nic")=1</formula>
    </cfRule>
  </conditionalFormatting>
  <conditionalFormatting sqref="Z49 AD49">
    <cfRule type="expression" dxfId="33" priority="27">
      <formula>IF($W$42+$AA$42+$AD$42&gt;0,IF($Z$49+$AD$49=0,1,"nic"),"nic")=1</formula>
    </cfRule>
    <cfRule type="expression" dxfId="32" priority="38">
      <formula>IF(IFERROR($W$42+$AA$42+$AD$42&lt;&gt;0,"světlo")="světlo",IF($Z$49+$AD$49=0,1,"Nesvítí"),"nic")=1</formula>
    </cfRule>
  </conditionalFormatting>
  <conditionalFormatting sqref="AD54">
    <cfRule type="expression" dxfId="31" priority="87">
      <formula>IF($AD$51+$AD$52+$AD$53&lt;&gt;0,IF($AD$54&gt;0,"nic",1),"Nesvítí")=1</formula>
    </cfRule>
  </conditionalFormatting>
  <conditionalFormatting sqref="Z54">
    <cfRule type="expression" dxfId="30" priority="88">
      <formula>IF($AD$51+$AD$52+$AD$53&lt;&gt;0,IF(Z$54&gt;0,"nic",1),"Nesvítí")=1</formula>
    </cfRule>
  </conditionalFormatting>
  <conditionalFormatting sqref="Z55 AB55 AD55">
    <cfRule type="expression" dxfId="29" priority="89">
      <formula>IF($AD$51+$AD$52+$AD$53&gt;0,IF($Z$55+$AB$55+$AD$55=0,1,"nic"),"nic")=1</formula>
    </cfRule>
  </conditionalFormatting>
  <conditionalFormatting sqref="Z57 AB57 AD57">
    <cfRule type="expression" dxfId="28" priority="90">
      <formula>IF($Z$56&gt;0,IF($Z$57+$AB$57+$AD$57=0,1,"nic"),"nic")=1</formula>
    </cfRule>
  </conditionalFormatting>
  <conditionalFormatting sqref="AD56">
    <cfRule type="expression" dxfId="27" priority="93">
      <formula>IF($Z$56&gt;0,IF($AD$56=0,1,"nic"),"nic")=1</formula>
    </cfRule>
  </conditionalFormatting>
  <conditionalFormatting sqref="W14:W15 Z14:Z15 AC14:AC15">
    <cfRule type="expression" dxfId="26" priority="32">
      <formula>IF($Y$8+$AD$8&gt;0,IF($W$14+$Z$14+$AC$14=0,1,"nic"),"nic")=1</formula>
    </cfRule>
  </conditionalFormatting>
  <conditionalFormatting sqref="AA28 AD28">
    <cfRule type="expression" dxfId="25" priority="29">
      <formula>IF(IFERROR($Y$8+$AD$8&lt;&gt;0,"světlo")="světlo",IF($AA$28+$AD$28=0,1,"Nesvítí"),"nic")=1</formula>
    </cfRule>
    <cfRule type="expression" dxfId="24" priority="30">
      <formula>IF($Y$8+$AD$8&gt;0,IF($AA$28+$AD$28=0,1,"nic"),"nic")=1</formula>
    </cfRule>
  </conditionalFormatting>
  <conditionalFormatting sqref="Z47:Z48 AD47:AD48">
    <cfRule type="expression" dxfId="23" priority="26">
      <formula>IF($W$42+$AA$42+$AD$42&gt;0,IF($Z$47+$AD$47=0,1,"nic"),"nic")=1</formula>
    </cfRule>
  </conditionalFormatting>
  <conditionalFormatting sqref="AD46 Z46">
    <cfRule type="expression" dxfId="22" priority="25">
      <formula>IF($W$42+$AA$42+$AD$42&gt;0,IF($Z$46+$AD$46=0,1,"nic"),"nic")=1</formula>
    </cfRule>
  </conditionalFormatting>
  <conditionalFormatting sqref="AD45 AA45">
    <cfRule type="expression" dxfId="21" priority="24">
      <formula>IF($W$42+$AA$42+$AD$42&gt;0,IF($AA$45+$AD$45=0,1,"nic"),"nic")=1</formula>
    </cfRule>
  </conditionalFormatting>
  <conditionalFormatting sqref="S44:T55">
    <cfRule type="expression" dxfId="20" priority="23">
      <formula>COUNTA($S$44:$T$55)=0</formula>
    </cfRule>
  </conditionalFormatting>
  <conditionalFormatting sqref="A20:T20">
    <cfRule type="expression" dxfId="19" priority="22">
      <formula>IF(COUNTA($F$21:$F$25,$I$21:$I$25,$G$26,$S$21:$T$25)&gt;1,1,0)=1</formula>
    </cfRule>
  </conditionalFormatting>
  <conditionalFormatting sqref="G26:H26">
    <cfRule type="expression" dxfId="18" priority="21">
      <formula>$G$26&gt;0</formula>
    </cfRule>
  </conditionalFormatting>
  <conditionalFormatting sqref="F21:F25 I21:I25 S21:T25 G26:H26">
    <cfRule type="expression" dxfId="17" priority="20">
      <formula>$F$21+$F$22+$F$23+$F$24+$F$25+$I$21+$I$22+$I$23+$I$24+$I$25+$S$21+$S$22+$S$23+$S$24+$S$25+$G$26=0</formula>
    </cfRule>
  </conditionalFormatting>
  <conditionalFormatting sqref="F28:F30">
    <cfRule type="expression" dxfId="16" priority="19">
      <formula>$F$28+$F$29+$F$30=0</formula>
    </cfRule>
  </conditionalFormatting>
  <conditionalFormatting sqref="I28:I30 S28:T29">
    <cfRule type="expression" dxfId="15" priority="18">
      <formula>$I$28+$I$29+$I$30+$S$28+$S$29=0</formula>
    </cfRule>
  </conditionalFormatting>
  <conditionalFormatting sqref="A27:F27">
    <cfRule type="expression" dxfId="14" priority="17">
      <formula>IF(COUNTA($F$28:$F$30)&gt;1,1,0)</formula>
    </cfRule>
  </conditionalFormatting>
  <conditionalFormatting sqref="G27:T27">
    <cfRule type="expression" dxfId="13" priority="16">
      <formula>IF(COUNTA($I$28:$I$30,$S$28:$T$29)&gt;1,1,0)=1</formula>
    </cfRule>
  </conditionalFormatting>
  <conditionalFormatting sqref="F12:G12">
    <cfRule type="expression" dxfId="12" priority="14">
      <formula>F12="nutné doplnit"</formula>
    </cfRule>
    <cfRule type="expression" dxfId="11" priority="15">
      <formula>F12=0</formula>
    </cfRule>
  </conditionalFormatting>
  <conditionalFormatting sqref="F13:G13">
    <cfRule type="expression" dxfId="10" priority="12">
      <formula>F13="nutné doplnit"</formula>
    </cfRule>
    <cfRule type="expression" dxfId="9" priority="13">
      <formula>F13=0</formula>
    </cfRule>
  </conditionalFormatting>
  <conditionalFormatting sqref="F15:G15">
    <cfRule type="expression" dxfId="8" priority="10">
      <formula>F15="nutné doplnit vše žluté"</formula>
    </cfRule>
    <cfRule type="expression" dxfId="7" priority="11">
      <formula>F15=0</formula>
    </cfRule>
  </conditionalFormatting>
  <conditionalFormatting sqref="F16:G16">
    <cfRule type="expression" dxfId="6" priority="8">
      <formula>F16="nutné doplnit"</formula>
    </cfRule>
    <cfRule type="expression" dxfId="5" priority="9">
      <formula>F16=0</formula>
    </cfRule>
  </conditionalFormatting>
  <conditionalFormatting sqref="G17">
    <cfRule type="expression" dxfId="4" priority="7">
      <formula>$G$17+$G$18=0</formula>
    </cfRule>
  </conditionalFormatting>
  <conditionalFormatting sqref="G18">
    <cfRule type="expression" dxfId="3" priority="6">
      <formula>$G$17+$G$18=0</formula>
    </cfRule>
  </conditionalFormatting>
  <conditionalFormatting sqref="A14:G14">
    <cfRule type="expression" dxfId="2" priority="5">
      <formula>IF(A14="VRATA NELZE VYROBIT",1,0)=1</formula>
    </cfRule>
  </conditionalFormatting>
  <conditionalFormatting sqref="A19:G19">
    <cfRule type="expression" dxfId="1" priority="2">
      <formula>IF($A$19="Na straně motoru musí být 255 mm",1,0)=1</formula>
    </cfRule>
  </conditionalFormatting>
  <conditionalFormatting sqref="F15:G16">
    <cfRule type="expression" dxfId="0" priority="1">
      <formula>IF($A$19="Na straně motoru musí být 255 mm",1,0)=1</formula>
    </cfRule>
  </conditionalFormatting>
  <hyperlinks>
    <hyperlink ref="K6" r:id="rId1"/>
    <hyperlink ref="J6" r:id="rId2"/>
    <hyperlink ref="AC6" r:id="rId3"/>
    <hyperlink ref="AA6" r:id="rId4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5"/>
  <drawing r:id="rId6"/>
  <legacyDrawing r:id="rId7"/>
  <oleObjects>
    <mc:AlternateContent xmlns:mc="http://schemas.openxmlformats.org/markup-compatibility/2006">
      <mc:Choice Requires="x14">
        <oleObject shapeId="10242" r:id="rId8">
          <objectPr defaultSize="0" autoPict="0" r:id="rId9">
            <anchor moveWithCells="1" sizeWithCells="1">
              <from>
                <xdr:col>10</xdr:col>
                <xdr:colOff>9525</xdr:colOff>
                <xdr:row>11</xdr:row>
                <xdr:rowOff>9525</xdr:rowOff>
              </from>
              <to>
                <xdr:col>19</xdr:col>
                <xdr:colOff>628650</xdr:colOff>
                <xdr:row>19</xdr:row>
                <xdr:rowOff>0</xdr:rowOff>
              </to>
            </anchor>
          </objectPr>
        </oleObject>
      </mc:Choice>
      <mc:Fallback>
        <oleObject shapeId="10242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F3" sqref="F3"/>
    </sheetView>
  </sheetViews>
  <sheetFormatPr defaultRowHeight="15" x14ac:dyDescent="0.25"/>
  <cols>
    <col min="2" max="2" width="13.42578125" customWidth="1"/>
    <col min="4" max="4" width="11.85546875" bestFit="1" customWidth="1"/>
    <col min="5" max="5" width="10.7109375" bestFit="1" customWidth="1"/>
    <col min="7" max="7" width="24.28515625" bestFit="1" customWidth="1"/>
    <col min="9" max="9" width="23.28515625" bestFit="1" customWidth="1"/>
    <col min="10" max="10" width="11.85546875" bestFit="1" customWidth="1"/>
  </cols>
  <sheetData>
    <row r="2" spans="1:10" x14ac:dyDescent="0.25">
      <c r="B2" s="578" t="s">
        <v>50</v>
      </c>
      <c r="C2" s="578"/>
      <c r="E2" t="s">
        <v>52</v>
      </c>
    </row>
    <row r="3" spans="1:10" x14ac:dyDescent="0.25">
      <c r="A3">
        <v>1</v>
      </c>
      <c r="B3" s="2" t="s">
        <v>25</v>
      </c>
      <c r="C3" s="1">
        <f>IF('RSD 01'!F21&gt;0,A3,0)</f>
        <v>0</v>
      </c>
      <c r="D3" s="1">
        <v>1</v>
      </c>
      <c r="E3" s="1" t="s">
        <v>43</v>
      </c>
      <c r="F3" s="1">
        <f>IF('RSD 01'!F28&gt;0,D3,0)</f>
        <v>0</v>
      </c>
      <c r="G3" s="1" t="e">
        <f>VLOOKUP(C20,'Tabulky kombinací'!$A$2:$F$18,$J$8,0)</f>
        <v>#N/A</v>
      </c>
      <c r="H3">
        <v>2</v>
      </c>
      <c r="I3" t="s">
        <v>46</v>
      </c>
      <c r="J3" s="1">
        <f>IF('RSD 01'!I28&gt;0,H3,0)</f>
        <v>0</v>
      </c>
    </row>
    <row r="4" spans="1:10" x14ac:dyDescent="0.25">
      <c r="A4">
        <v>2</v>
      </c>
      <c r="B4" s="2" t="s">
        <v>26</v>
      </c>
      <c r="C4" s="1">
        <f>IF('RSD 01'!F22&gt;0,A4,0)</f>
        <v>0</v>
      </c>
      <c r="D4" s="2">
        <v>2</v>
      </c>
      <c r="E4" s="2" t="s">
        <v>45</v>
      </c>
      <c r="F4" s="1">
        <f>IF('RSD 01'!F29&gt;0,D4,0)</f>
        <v>0</v>
      </c>
      <c r="G4" s="1" t="e">
        <f>VLOOKUP(C20,'Tabulky kombinací'!$A$21:$F$37,$J$8,0)</f>
        <v>#N/A</v>
      </c>
      <c r="H4">
        <v>3</v>
      </c>
      <c r="I4" t="s">
        <v>47</v>
      </c>
      <c r="J4" s="1">
        <f>IF('RSD 01'!I29&gt;0,H4,0)</f>
        <v>0</v>
      </c>
    </row>
    <row r="5" spans="1:10" x14ac:dyDescent="0.25">
      <c r="A5">
        <v>3</v>
      </c>
      <c r="B5" s="2" t="s">
        <v>27</v>
      </c>
      <c r="C5" s="1">
        <f>IF('RSD 01'!F23&gt;0,A5,0)</f>
        <v>0</v>
      </c>
      <c r="D5" s="2">
        <v>3</v>
      </c>
      <c r="E5" s="2" t="s">
        <v>44</v>
      </c>
      <c r="F5" s="1">
        <f>IF('RSD 01'!F30&gt;0,D5,0)</f>
        <v>0</v>
      </c>
      <c r="G5" s="1" t="e">
        <f>VLOOKUP($C$20,'Tabulky kombinací'!$A$40:$F$56,$J$8,0)</f>
        <v>#N/A</v>
      </c>
      <c r="H5">
        <v>4</v>
      </c>
      <c r="I5" t="s">
        <v>48</v>
      </c>
      <c r="J5" s="1">
        <f>IF('RSD 01'!I30&gt;0,H5,0)</f>
        <v>0</v>
      </c>
    </row>
    <row r="6" spans="1:10" x14ac:dyDescent="0.25">
      <c r="A6">
        <v>4</v>
      </c>
      <c r="B6" s="2" t="s">
        <v>28</v>
      </c>
      <c r="C6" s="1">
        <f>IF('RSD 01'!F24&gt;0,A6,0)</f>
        <v>0</v>
      </c>
      <c r="D6" s="2"/>
      <c r="E6" s="2"/>
      <c r="H6">
        <v>5</v>
      </c>
      <c r="I6" t="s">
        <v>49</v>
      </c>
      <c r="J6" s="1">
        <f>IF('RSD 01'!S28&gt;0,H6,0)</f>
        <v>0</v>
      </c>
    </row>
    <row r="7" spans="1:10" x14ac:dyDescent="0.25">
      <c r="A7">
        <v>5</v>
      </c>
      <c r="B7" s="2" t="s">
        <v>29</v>
      </c>
      <c r="C7" s="1">
        <f>IF('RSD 01'!F25&gt;0,A7,0)</f>
        <v>0</v>
      </c>
      <c r="D7" s="2"/>
      <c r="E7" s="2"/>
      <c r="H7">
        <v>6</v>
      </c>
      <c r="I7" t="s">
        <v>51</v>
      </c>
      <c r="J7" s="1">
        <f>IF('RSD 01'!S29&gt;0,H7,0)</f>
        <v>0</v>
      </c>
    </row>
    <row r="8" spans="1:10" x14ac:dyDescent="0.25">
      <c r="A8">
        <v>6</v>
      </c>
      <c r="B8" s="1" t="s">
        <v>30</v>
      </c>
      <c r="C8" s="1">
        <f>IF('RSD 01'!I21&gt;0,A8,0)</f>
        <v>0</v>
      </c>
      <c r="D8" s="2"/>
      <c r="E8" s="2"/>
      <c r="J8">
        <f>SUM(J3:J7)</f>
        <v>0</v>
      </c>
    </row>
    <row r="9" spans="1:10" x14ac:dyDescent="0.25">
      <c r="A9">
        <v>7</v>
      </c>
      <c r="B9" s="1" t="s">
        <v>31</v>
      </c>
      <c r="C9" s="1">
        <f>IF('RSD 01'!I22&gt;0,A9,0)</f>
        <v>0</v>
      </c>
      <c r="D9" s="1"/>
      <c r="E9" s="1"/>
    </row>
    <row r="10" spans="1:10" x14ac:dyDescent="0.25">
      <c r="A10">
        <v>8</v>
      </c>
      <c r="B10" t="s">
        <v>32</v>
      </c>
      <c r="C10" s="1">
        <f>IF('RSD 01'!I23&gt;0,A10,0)</f>
        <v>0</v>
      </c>
    </row>
    <row r="11" spans="1:10" x14ac:dyDescent="0.25">
      <c r="A11">
        <v>9</v>
      </c>
      <c r="B11" t="s">
        <v>33</v>
      </c>
      <c r="C11" s="1">
        <f>IF('RSD 01'!I24&gt;0,A11,0)</f>
        <v>0</v>
      </c>
    </row>
    <row r="12" spans="1:10" x14ac:dyDescent="0.25">
      <c r="A12">
        <v>10</v>
      </c>
      <c r="B12" t="s">
        <v>34</v>
      </c>
      <c r="C12" s="1">
        <f>IF('RSD 01'!I25&gt;0,A12,0)</f>
        <v>0</v>
      </c>
    </row>
    <row r="13" spans="1:10" x14ac:dyDescent="0.25">
      <c r="A13">
        <v>11</v>
      </c>
      <c r="B13" t="s">
        <v>40</v>
      </c>
      <c r="C13" s="1">
        <f>IF('RSD 01'!G26&gt;0,A13,0)</f>
        <v>0</v>
      </c>
    </row>
    <row r="14" spans="1:10" x14ac:dyDescent="0.25">
      <c r="A14">
        <v>12</v>
      </c>
      <c r="B14" t="s">
        <v>35</v>
      </c>
      <c r="C14" s="1">
        <f>IF('RSD 01'!S21&gt;0,A14,0)</f>
        <v>0</v>
      </c>
    </row>
    <row r="15" spans="1:10" x14ac:dyDescent="0.25">
      <c r="A15">
        <v>13</v>
      </c>
      <c r="B15" t="s">
        <v>36</v>
      </c>
      <c r="C15" s="1">
        <f>IF('RSD 01'!S22&gt;0,A15,0)</f>
        <v>0</v>
      </c>
    </row>
    <row r="16" spans="1:10" x14ac:dyDescent="0.25">
      <c r="A16">
        <v>14</v>
      </c>
      <c r="B16" t="s">
        <v>37</v>
      </c>
      <c r="C16" s="1">
        <f>IF('RSD 01'!S23&gt;0,A16,0)</f>
        <v>0</v>
      </c>
    </row>
    <row r="17" spans="1:3" x14ac:dyDescent="0.25">
      <c r="A17">
        <v>15</v>
      </c>
      <c r="B17" t="s">
        <v>38</v>
      </c>
      <c r="C17" s="1">
        <f>IF('RSD 01'!S24&gt;0,A17,0)</f>
        <v>0</v>
      </c>
    </row>
    <row r="18" spans="1:3" x14ac:dyDescent="0.25">
      <c r="A18">
        <v>16</v>
      </c>
      <c r="B18" t="s">
        <v>39</v>
      </c>
      <c r="C18" s="1">
        <f>IF('RSD 01'!S25&gt;0,A18,0)</f>
        <v>0</v>
      </c>
    </row>
    <row r="19" spans="1:3" x14ac:dyDescent="0.25">
      <c r="C19">
        <f>SUM(C3:C18)</f>
        <v>0</v>
      </c>
    </row>
    <row r="20" spans="1:3" x14ac:dyDescent="0.25">
      <c r="B20" t="s">
        <v>55</v>
      </c>
      <c r="C20" t="e">
        <f>VLOOKUP(C19,$A$3:$B$18,2,0)</f>
        <v>#N/A</v>
      </c>
    </row>
  </sheetData>
  <sheetProtection password="CBEB" sheet="1" objects="1" scenarios="1" selectLockedCells="1" selectUnlockedCells="1"/>
  <mergeCells count="1">
    <mergeCell ref="B2:C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4" sqref="C14"/>
    </sheetView>
  </sheetViews>
  <sheetFormatPr defaultRowHeight="15" x14ac:dyDescent="0.25"/>
  <cols>
    <col min="2" max="2" width="13.42578125" customWidth="1"/>
    <col min="4" max="4" width="11.85546875" bestFit="1" customWidth="1"/>
    <col min="5" max="5" width="10.7109375" bestFit="1" customWidth="1"/>
    <col min="7" max="7" width="24.28515625" bestFit="1" customWidth="1"/>
    <col min="9" max="9" width="23.28515625" bestFit="1" customWidth="1"/>
    <col min="10" max="10" width="11.85546875" bestFit="1" customWidth="1"/>
  </cols>
  <sheetData>
    <row r="2" spans="1:10" x14ac:dyDescent="0.25">
      <c r="B2" s="578" t="s">
        <v>50</v>
      </c>
      <c r="C2" s="578"/>
      <c r="E2" t="s">
        <v>52</v>
      </c>
    </row>
    <row r="3" spans="1:10" x14ac:dyDescent="0.25">
      <c r="A3">
        <v>1</v>
      </c>
      <c r="B3" s="2" t="s">
        <v>25</v>
      </c>
      <c r="C3" s="1">
        <f>IF('RSD 02'!F21&gt;0,A3,0)</f>
        <v>0</v>
      </c>
      <c r="D3" s="1">
        <v>1</v>
      </c>
      <c r="E3" s="1" t="s">
        <v>43</v>
      </c>
      <c r="F3" s="1">
        <f>IF('RSD 02'!F28&gt;0,D3,0)</f>
        <v>0</v>
      </c>
      <c r="G3" s="1" t="e">
        <f>VLOOKUP(C20,'Tabulky kombinací'!$A$2:$F$18,$J$8,0)</f>
        <v>#N/A</v>
      </c>
      <c r="H3">
        <v>2</v>
      </c>
      <c r="I3" t="s">
        <v>46</v>
      </c>
      <c r="J3" s="1">
        <f>IF('RSD 02'!I28&gt;0,H3,0)</f>
        <v>0</v>
      </c>
    </row>
    <row r="4" spans="1:10" x14ac:dyDescent="0.25">
      <c r="A4">
        <v>2</v>
      </c>
      <c r="B4" s="2" t="s">
        <v>26</v>
      </c>
      <c r="C4" s="1">
        <f>IF('RSD 02'!F22&gt;0,A4,0)</f>
        <v>0</v>
      </c>
      <c r="D4" s="2">
        <v>2</v>
      </c>
      <c r="E4" s="2" t="s">
        <v>45</v>
      </c>
      <c r="F4" s="1">
        <f>IF('RSD 02'!F29&gt;0,D4,0)</f>
        <v>0</v>
      </c>
      <c r="G4" s="1" t="e">
        <f>VLOOKUP(C20,'Tabulky kombinací'!$A$21:$F$37,$J$8,0)</f>
        <v>#N/A</v>
      </c>
      <c r="H4">
        <v>3</v>
      </c>
      <c r="I4" t="s">
        <v>47</v>
      </c>
      <c r="J4" s="1">
        <f>IF('RSD 02'!I29&gt;0,H4,0)</f>
        <v>0</v>
      </c>
    </row>
    <row r="5" spans="1:10" x14ac:dyDescent="0.25">
      <c r="A5">
        <v>3</v>
      </c>
      <c r="B5" s="2" t="s">
        <v>27</v>
      </c>
      <c r="C5" s="1">
        <f>IF('RSD 02'!F23&gt;0,A5,0)</f>
        <v>0</v>
      </c>
      <c r="D5" s="2">
        <v>3</v>
      </c>
      <c r="E5" s="2" t="s">
        <v>44</v>
      </c>
      <c r="F5" s="1">
        <f>IF('RSD 02'!F30&gt;0,D5,0)</f>
        <v>0</v>
      </c>
      <c r="G5" s="1" t="e">
        <f>VLOOKUP($C$20,'Tabulky kombinací'!$A$40:$F$56,$J$8,0)</f>
        <v>#N/A</v>
      </c>
      <c r="H5">
        <v>4</v>
      </c>
      <c r="I5" t="s">
        <v>48</v>
      </c>
      <c r="J5" s="1">
        <f>IF('RSD 02'!I30&gt;0,H5,0)</f>
        <v>0</v>
      </c>
    </row>
    <row r="6" spans="1:10" x14ac:dyDescent="0.25">
      <c r="A6">
        <v>4</v>
      </c>
      <c r="B6" s="2" t="s">
        <v>28</v>
      </c>
      <c r="C6" s="1">
        <f>IF('RSD 02'!F24&gt;0,A6,0)</f>
        <v>0</v>
      </c>
      <c r="D6" s="2"/>
      <c r="E6" s="2"/>
      <c r="H6">
        <v>5</v>
      </c>
      <c r="I6" t="s">
        <v>49</v>
      </c>
      <c r="J6" s="1">
        <f>IF('RSD 02'!S28&gt;0,H6,0)</f>
        <v>0</v>
      </c>
    </row>
    <row r="7" spans="1:10" x14ac:dyDescent="0.25">
      <c r="A7">
        <v>5</v>
      </c>
      <c r="B7" s="2" t="s">
        <v>29</v>
      </c>
      <c r="C7" s="1">
        <f>IF('RSD 02'!F25&gt;0,A7,0)</f>
        <v>0</v>
      </c>
      <c r="D7" s="2"/>
      <c r="E7" s="2"/>
      <c r="H7">
        <v>6</v>
      </c>
      <c r="I7" t="s">
        <v>51</v>
      </c>
      <c r="J7" s="1">
        <f>IF('RSD 02'!S29&gt;0,H7,0)</f>
        <v>0</v>
      </c>
    </row>
    <row r="8" spans="1:10" x14ac:dyDescent="0.25">
      <c r="A8">
        <v>6</v>
      </c>
      <c r="B8" s="1" t="s">
        <v>30</v>
      </c>
      <c r="C8" s="1">
        <f>IF('RSD 02'!I21&gt;0,A8,0)</f>
        <v>0</v>
      </c>
      <c r="D8" s="2"/>
      <c r="E8" s="2"/>
      <c r="J8">
        <f>SUM(J3:J7)</f>
        <v>0</v>
      </c>
    </row>
    <row r="9" spans="1:10" x14ac:dyDescent="0.25">
      <c r="A9">
        <v>7</v>
      </c>
      <c r="B9" s="1" t="s">
        <v>31</v>
      </c>
      <c r="C9" s="1">
        <f>IF('RSD 02'!I22&gt;0,A9,0)</f>
        <v>0</v>
      </c>
      <c r="D9" s="1"/>
      <c r="E9" s="1"/>
    </row>
    <row r="10" spans="1:10" x14ac:dyDescent="0.25">
      <c r="A10">
        <v>8</v>
      </c>
      <c r="B10" t="s">
        <v>32</v>
      </c>
      <c r="C10" s="1">
        <f>IF('RSD 02'!I23&gt;0,A10,0)</f>
        <v>0</v>
      </c>
    </row>
    <row r="11" spans="1:10" x14ac:dyDescent="0.25">
      <c r="A11">
        <v>9</v>
      </c>
      <c r="B11" t="s">
        <v>33</v>
      </c>
      <c r="C11" s="1">
        <f>IF('RSD 02'!I24&gt;0,A11,0)</f>
        <v>0</v>
      </c>
    </row>
    <row r="12" spans="1:10" x14ac:dyDescent="0.25">
      <c r="A12">
        <v>10</v>
      </c>
      <c r="B12" t="s">
        <v>34</v>
      </c>
      <c r="C12" s="1">
        <f>IF('RSD 02'!I25&gt;0,A12,0)</f>
        <v>0</v>
      </c>
    </row>
    <row r="13" spans="1:10" x14ac:dyDescent="0.25">
      <c r="A13">
        <v>11</v>
      </c>
      <c r="B13" t="s">
        <v>40</v>
      </c>
      <c r="C13" s="1">
        <f>IF('RSD 02'!G26&gt;0,A13,0)</f>
        <v>0</v>
      </c>
    </row>
    <row r="14" spans="1:10" x14ac:dyDescent="0.25">
      <c r="A14">
        <v>12</v>
      </c>
      <c r="B14" t="s">
        <v>35</v>
      </c>
      <c r="C14" s="1">
        <f>IF('RSD 02'!S21&gt;0,A14,0)</f>
        <v>0</v>
      </c>
    </row>
    <row r="15" spans="1:10" x14ac:dyDescent="0.25">
      <c r="A15">
        <v>13</v>
      </c>
      <c r="B15" t="s">
        <v>36</v>
      </c>
      <c r="C15" s="1">
        <f>IF('RSD 02'!S22&gt;0,A15,0)</f>
        <v>0</v>
      </c>
    </row>
    <row r="16" spans="1:10" x14ac:dyDescent="0.25">
      <c r="A16">
        <v>14</v>
      </c>
      <c r="B16" t="s">
        <v>37</v>
      </c>
      <c r="C16" s="1">
        <f>IF('RSD 02'!S23&gt;0,A16,0)</f>
        <v>0</v>
      </c>
    </row>
    <row r="17" spans="1:3" x14ac:dyDescent="0.25">
      <c r="A17">
        <v>15</v>
      </c>
      <c r="B17" t="s">
        <v>38</v>
      </c>
      <c r="C17" s="1">
        <f>IF('RSD 02'!S24&gt;0,A17,0)</f>
        <v>0</v>
      </c>
    </row>
    <row r="18" spans="1:3" x14ac:dyDescent="0.25">
      <c r="A18">
        <v>16</v>
      </c>
      <c r="B18" t="s">
        <v>39</v>
      </c>
      <c r="C18" s="1">
        <f>IF('RSD 02'!S25&gt;0,A18,0)</f>
        <v>0</v>
      </c>
    </row>
    <row r="19" spans="1:3" x14ac:dyDescent="0.25">
      <c r="C19">
        <f>SUM(C3:C18)</f>
        <v>0</v>
      </c>
    </row>
    <row r="20" spans="1:3" x14ac:dyDescent="0.25">
      <c r="B20" t="s">
        <v>55</v>
      </c>
      <c r="C20" t="e">
        <f>VLOOKUP(C19,$A$3:$B$18,2,0)</f>
        <v>#N/A</v>
      </c>
    </row>
  </sheetData>
  <sheetProtection password="CBEB" sheet="1" objects="1" scenarios="1"/>
  <mergeCells count="1">
    <mergeCell ref="B2:C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B20" sqref="B20"/>
    </sheetView>
  </sheetViews>
  <sheetFormatPr defaultRowHeight="15" x14ac:dyDescent="0.25"/>
  <cols>
    <col min="2" max="2" width="13.42578125" customWidth="1"/>
    <col min="4" max="4" width="11.85546875" bestFit="1" customWidth="1"/>
    <col min="5" max="5" width="10.7109375" bestFit="1" customWidth="1"/>
    <col min="7" max="7" width="24.28515625" bestFit="1" customWidth="1"/>
    <col min="9" max="9" width="23.28515625" bestFit="1" customWidth="1"/>
    <col min="10" max="10" width="11.85546875" bestFit="1" customWidth="1"/>
  </cols>
  <sheetData>
    <row r="2" spans="1:10" x14ac:dyDescent="0.25">
      <c r="B2" s="578" t="s">
        <v>50</v>
      </c>
      <c r="C2" s="578"/>
      <c r="E2" t="s">
        <v>52</v>
      </c>
    </row>
    <row r="3" spans="1:10" x14ac:dyDescent="0.25">
      <c r="A3">
        <v>1</v>
      </c>
      <c r="B3" s="2" t="s">
        <v>25</v>
      </c>
      <c r="C3" s="1">
        <f>IF(ISD!F21&gt;0,A3,0)</f>
        <v>0</v>
      </c>
      <c r="D3" s="1">
        <v>1</v>
      </c>
      <c r="E3" s="1" t="s">
        <v>43</v>
      </c>
      <c r="F3" s="1">
        <f>IF(ISD!F28&gt;0,D3,0)</f>
        <v>0</v>
      </c>
      <c r="G3" s="1" t="e">
        <f>VLOOKUP(C20,'Tabulky kombinací'!$A$2:$F$18,$J$8,0)</f>
        <v>#N/A</v>
      </c>
      <c r="H3">
        <v>2</v>
      </c>
      <c r="I3" t="s">
        <v>46</v>
      </c>
      <c r="J3" s="1">
        <f>IF(ISD!I28&gt;0,H3,0)</f>
        <v>0</v>
      </c>
    </row>
    <row r="4" spans="1:10" x14ac:dyDescent="0.25">
      <c r="A4">
        <v>2</v>
      </c>
      <c r="B4" s="2" t="s">
        <v>26</v>
      </c>
      <c r="C4" s="1">
        <f>IF(ISD!F22&gt;0,A4,0)</f>
        <v>0</v>
      </c>
      <c r="D4" s="2">
        <v>2</v>
      </c>
      <c r="E4" s="2" t="s">
        <v>45</v>
      </c>
      <c r="F4" s="1">
        <f>IF(ISD!F29&gt;0,D4,0)</f>
        <v>0</v>
      </c>
      <c r="G4" s="1" t="e">
        <f>VLOOKUP(C20,'Tabulky kombinací'!$A$21:$F$37,$J$8,0)</f>
        <v>#N/A</v>
      </c>
      <c r="H4">
        <v>3</v>
      </c>
      <c r="I4" t="s">
        <v>47</v>
      </c>
      <c r="J4" s="1">
        <f>IF(ISD!I29&gt;0,H4,0)</f>
        <v>0</v>
      </c>
    </row>
    <row r="5" spans="1:10" x14ac:dyDescent="0.25">
      <c r="A5">
        <v>3</v>
      </c>
      <c r="B5" s="2" t="s">
        <v>27</v>
      </c>
      <c r="C5" s="1">
        <f>IF(ISD!F23&gt;0,A5,0)</f>
        <v>0</v>
      </c>
      <c r="D5" s="2">
        <v>3</v>
      </c>
      <c r="E5" s="2" t="s">
        <v>44</v>
      </c>
      <c r="F5" s="1">
        <f>IF(ISD!F30&gt;0,D5,0)</f>
        <v>0</v>
      </c>
      <c r="G5" s="1" t="e">
        <f>VLOOKUP($C$20,'Tabulky kombinací'!$A$40:$F$56,$J$8,0)</f>
        <v>#N/A</v>
      </c>
      <c r="H5">
        <v>4</v>
      </c>
      <c r="I5" t="s">
        <v>48</v>
      </c>
      <c r="J5" s="1">
        <f>IF(ISD!I30&gt;0,H5,0)</f>
        <v>0</v>
      </c>
    </row>
    <row r="6" spans="1:10" x14ac:dyDescent="0.25">
      <c r="A6">
        <v>4</v>
      </c>
      <c r="B6" s="2" t="s">
        <v>28</v>
      </c>
      <c r="C6" s="1">
        <f>IF(ISD!F24&gt;0,A6,0)</f>
        <v>0</v>
      </c>
      <c r="D6" s="2"/>
      <c r="E6" s="2"/>
      <c r="H6">
        <v>5</v>
      </c>
      <c r="I6" t="s">
        <v>49</v>
      </c>
      <c r="J6" s="1">
        <f>IF(ISD!S28&gt;0,H6,0)</f>
        <v>0</v>
      </c>
    </row>
    <row r="7" spans="1:10" x14ac:dyDescent="0.25">
      <c r="A7">
        <v>5</v>
      </c>
      <c r="B7" s="2" t="s">
        <v>29</v>
      </c>
      <c r="C7" s="1">
        <f>IF(ISD!F25&gt;0,A7,0)</f>
        <v>0</v>
      </c>
      <c r="D7" s="2"/>
      <c r="E7" s="2"/>
      <c r="H7">
        <v>6</v>
      </c>
      <c r="I7" t="s">
        <v>51</v>
      </c>
      <c r="J7" s="1">
        <f>IF(ISD!S29&gt;0,H7,0)</f>
        <v>0</v>
      </c>
    </row>
    <row r="8" spans="1:10" x14ac:dyDescent="0.25">
      <c r="A8">
        <v>6</v>
      </c>
      <c r="B8" s="1" t="s">
        <v>30</v>
      </c>
      <c r="C8" s="1">
        <f>IF(ISD!I21&gt;0,A8,0)</f>
        <v>0</v>
      </c>
      <c r="D8" s="2"/>
      <c r="E8" s="2"/>
      <c r="J8">
        <f>SUM(J3:J7)</f>
        <v>0</v>
      </c>
    </row>
    <row r="9" spans="1:10" x14ac:dyDescent="0.25">
      <c r="A9">
        <v>7</v>
      </c>
      <c r="B9" s="1" t="s">
        <v>31</v>
      </c>
      <c r="C9" s="1">
        <f>IF(ISD!I22&gt;0,A9,0)</f>
        <v>0</v>
      </c>
      <c r="D9" s="1"/>
      <c r="E9" s="1"/>
    </row>
    <row r="10" spans="1:10" x14ac:dyDescent="0.25">
      <c r="A10">
        <v>8</v>
      </c>
      <c r="B10" t="s">
        <v>32</v>
      </c>
      <c r="C10" s="1">
        <f>IF(ISD!I23&gt;0,A10,0)</f>
        <v>0</v>
      </c>
    </row>
    <row r="11" spans="1:10" x14ac:dyDescent="0.25">
      <c r="A11">
        <v>9</v>
      </c>
      <c r="B11" t="s">
        <v>33</v>
      </c>
      <c r="C11" s="1">
        <f>IF(ISD!I24&gt;0,A11,0)</f>
        <v>0</v>
      </c>
    </row>
    <row r="12" spans="1:10" x14ac:dyDescent="0.25">
      <c r="A12">
        <v>10</v>
      </c>
      <c r="B12" t="s">
        <v>34</v>
      </c>
      <c r="C12" s="1">
        <f>IF(ISD!I25&gt;0,A12,0)</f>
        <v>0</v>
      </c>
    </row>
    <row r="13" spans="1:10" x14ac:dyDescent="0.25">
      <c r="A13">
        <v>11</v>
      </c>
      <c r="B13" t="s">
        <v>40</v>
      </c>
      <c r="C13" s="1">
        <f>IF(ISD!G26&gt;0,A13,0)</f>
        <v>0</v>
      </c>
    </row>
    <row r="14" spans="1:10" x14ac:dyDescent="0.25">
      <c r="A14">
        <v>12</v>
      </c>
      <c r="B14" t="s">
        <v>35</v>
      </c>
      <c r="C14" s="1">
        <f>IF(ISD!S21&gt;0,A14,0)</f>
        <v>0</v>
      </c>
    </row>
    <row r="15" spans="1:10" x14ac:dyDescent="0.25">
      <c r="A15">
        <v>13</v>
      </c>
      <c r="B15" t="s">
        <v>36</v>
      </c>
      <c r="C15" s="1">
        <f>IF(ISD!S22&gt;0,A15,0)</f>
        <v>0</v>
      </c>
    </row>
    <row r="16" spans="1:10" x14ac:dyDescent="0.25">
      <c r="A16">
        <v>14</v>
      </c>
      <c r="B16" t="s">
        <v>37</v>
      </c>
      <c r="C16" s="1">
        <f>IF(ISD!S23&gt;0,A16,0)</f>
        <v>0</v>
      </c>
    </row>
    <row r="17" spans="1:3" x14ac:dyDescent="0.25">
      <c r="A17">
        <v>15</v>
      </c>
      <c r="B17" t="s">
        <v>38</v>
      </c>
      <c r="C17" s="1">
        <f>IF(ISD!S24&gt;0,A17,0)</f>
        <v>0</v>
      </c>
    </row>
    <row r="18" spans="1:3" x14ac:dyDescent="0.25">
      <c r="A18">
        <v>16</v>
      </c>
      <c r="B18" t="s">
        <v>39</v>
      </c>
      <c r="C18" s="1">
        <f>IF(ISD!S25&gt;0,A18,0)</f>
        <v>0</v>
      </c>
    </row>
    <row r="19" spans="1:3" x14ac:dyDescent="0.25">
      <c r="C19">
        <f>SUM(C3:C18)</f>
        <v>0</v>
      </c>
    </row>
    <row r="20" spans="1:3" x14ac:dyDescent="0.25">
      <c r="B20" t="s">
        <v>55</v>
      </c>
      <c r="C20" t="e">
        <f>VLOOKUP(C19,$A$3:$B$18,2,0)</f>
        <v>#N/A</v>
      </c>
    </row>
  </sheetData>
  <sheetProtection password="CBEB" sheet="1" objects="1" scenarios="1" selectLockedCells="1" selectUnlockedCells="1"/>
  <mergeCells count="1">
    <mergeCell ref="B2:C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6" workbookViewId="0">
      <selection activeCell="G39" sqref="G39"/>
    </sheetView>
  </sheetViews>
  <sheetFormatPr defaultRowHeight="15" x14ac:dyDescent="0.25"/>
  <cols>
    <col min="1" max="1" width="10.5703125" bestFit="1" customWidth="1"/>
    <col min="2" max="6" width="6.5703125" customWidth="1"/>
  </cols>
  <sheetData>
    <row r="1" spans="1:15" x14ac:dyDescent="0.25">
      <c r="B1" s="578" t="s">
        <v>43</v>
      </c>
      <c r="C1" s="578"/>
      <c r="D1" s="578"/>
      <c r="E1" s="578"/>
      <c r="F1" s="578"/>
    </row>
    <row r="2" spans="1:15" x14ac:dyDescent="0.25">
      <c r="B2" t="s">
        <v>46</v>
      </c>
      <c r="C2" t="s">
        <v>47</v>
      </c>
      <c r="D2" t="s">
        <v>48</v>
      </c>
      <c r="E2" t="s">
        <v>49</v>
      </c>
      <c r="F2" t="s">
        <v>51</v>
      </c>
    </row>
    <row r="3" spans="1:15" x14ac:dyDescent="0.25">
      <c r="A3" s="2" t="s">
        <v>25</v>
      </c>
      <c r="B3" s="3" t="s">
        <v>53</v>
      </c>
      <c r="C3" s="3" t="s">
        <v>56</v>
      </c>
      <c r="D3" s="3" t="s">
        <v>56</v>
      </c>
      <c r="E3" s="3" t="s">
        <v>56</v>
      </c>
      <c r="F3" s="3" t="s">
        <v>56</v>
      </c>
      <c r="K3" s="3"/>
      <c r="L3" s="3"/>
      <c r="M3" s="3"/>
      <c r="N3" s="3"/>
      <c r="O3" s="3"/>
    </row>
    <row r="4" spans="1:15" x14ac:dyDescent="0.25">
      <c r="A4" s="2" t="s">
        <v>26</v>
      </c>
      <c r="B4" s="3" t="s">
        <v>57</v>
      </c>
      <c r="C4" s="3" t="s">
        <v>56</v>
      </c>
      <c r="D4" s="3" t="s">
        <v>56</v>
      </c>
      <c r="E4" s="3" t="s">
        <v>56</v>
      </c>
      <c r="F4" s="3" t="s">
        <v>56</v>
      </c>
      <c r="K4" s="3"/>
      <c r="L4" s="3"/>
      <c r="M4" s="3"/>
      <c r="N4" s="3"/>
      <c r="O4" s="3"/>
    </row>
    <row r="5" spans="1:15" x14ac:dyDescent="0.25">
      <c r="A5" s="2" t="s">
        <v>27</v>
      </c>
      <c r="B5" s="3" t="s">
        <v>57</v>
      </c>
      <c r="C5" s="3" t="s">
        <v>56</v>
      </c>
      <c r="D5" s="3" t="s">
        <v>56</v>
      </c>
      <c r="E5" s="3" t="s">
        <v>56</v>
      </c>
      <c r="F5" s="3" t="s">
        <v>56</v>
      </c>
      <c r="K5" s="3"/>
      <c r="L5" s="3"/>
      <c r="M5" s="3"/>
      <c r="N5" s="3"/>
      <c r="O5" s="3"/>
    </row>
    <row r="6" spans="1:15" x14ac:dyDescent="0.25">
      <c r="A6" s="2" t="s">
        <v>28</v>
      </c>
      <c r="B6" s="3" t="s">
        <v>57</v>
      </c>
      <c r="C6" s="3" t="s">
        <v>56</v>
      </c>
      <c r="D6" s="3" t="s">
        <v>56</v>
      </c>
      <c r="E6" s="3" t="s">
        <v>56</v>
      </c>
      <c r="F6" s="3" t="s">
        <v>56</v>
      </c>
      <c r="K6" s="3"/>
      <c r="L6" s="3"/>
      <c r="M6" s="3"/>
      <c r="N6" s="3"/>
      <c r="O6" s="3"/>
    </row>
    <row r="7" spans="1:15" x14ac:dyDescent="0.25">
      <c r="A7" s="2" t="s">
        <v>29</v>
      </c>
      <c r="B7" s="3" t="s">
        <v>53</v>
      </c>
      <c r="C7" s="3" t="s">
        <v>56</v>
      </c>
      <c r="D7" s="3" t="s">
        <v>56</v>
      </c>
      <c r="E7" s="3" t="s">
        <v>56</v>
      </c>
      <c r="F7" s="3" t="s">
        <v>56</v>
      </c>
      <c r="K7" s="3"/>
      <c r="L7" s="3"/>
      <c r="M7" s="3"/>
      <c r="N7" s="3"/>
      <c r="O7" s="3"/>
    </row>
    <row r="8" spans="1:15" x14ac:dyDescent="0.25">
      <c r="A8" s="1" t="s">
        <v>30</v>
      </c>
      <c r="B8" s="3" t="s">
        <v>57</v>
      </c>
      <c r="C8" s="3" t="s">
        <v>56</v>
      </c>
      <c r="D8" s="3" t="s">
        <v>56</v>
      </c>
      <c r="E8" s="3" t="s">
        <v>56</v>
      </c>
      <c r="F8" s="3" t="s">
        <v>56</v>
      </c>
      <c r="K8" s="3"/>
      <c r="L8" s="3"/>
      <c r="M8" s="3"/>
      <c r="N8" s="3"/>
      <c r="O8" s="3"/>
    </row>
    <row r="9" spans="1:15" x14ac:dyDescent="0.25">
      <c r="A9" s="1" t="s">
        <v>31</v>
      </c>
      <c r="B9" s="3" t="s">
        <v>57</v>
      </c>
      <c r="C9" s="3" t="s">
        <v>56</v>
      </c>
      <c r="D9" s="3" t="s">
        <v>56</v>
      </c>
      <c r="E9" s="3" t="s">
        <v>56</v>
      </c>
      <c r="F9" s="3" t="s">
        <v>56</v>
      </c>
      <c r="K9" s="3"/>
      <c r="L9" s="3"/>
      <c r="M9" s="3"/>
      <c r="N9" s="3"/>
      <c r="O9" s="3"/>
    </row>
    <row r="10" spans="1:15" x14ac:dyDescent="0.25">
      <c r="A10" t="s">
        <v>32</v>
      </c>
      <c r="B10" s="3" t="s">
        <v>57</v>
      </c>
      <c r="C10" s="3" t="s">
        <v>56</v>
      </c>
      <c r="D10" s="3" t="s">
        <v>56</v>
      </c>
      <c r="E10" s="3" t="s">
        <v>56</v>
      </c>
      <c r="F10" s="3" t="s">
        <v>56</v>
      </c>
      <c r="K10" s="3"/>
      <c r="L10" s="3"/>
      <c r="M10" s="3"/>
      <c r="N10" s="3"/>
      <c r="O10" s="3"/>
    </row>
    <row r="11" spans="1:15" x14ac:dyDescent="0.25">
      <c r="A11" t="s">
        <v>33</v>
      </c>
      <c r="B11" s="3" t="s">
        <v>57</v>
      </c>
      <c r="C11" s="3" t="s">
        <v>56</v>
      </c>
      <c r="D11" s="3" t="s">
        <v>56</v>
      </c>
      <c r="E11" s="3" t="s">
        <v>56</v>
      </c>
      <c r="F11" s="3" t="s">
        <v>56</v>
      </c>
      <c r="K11" s="3"/>
      <c r="L11" s="3"/>
      <c r="M11" s="3"/>
      <c r="N11" s="3"/>
      <c r="O11" s="3"/>
    </row>
    <row r="12" spans="1:15" x14ac:dyDescent="0.25">
      <c r="A12" t="s">
        <v>34</v>
      </c>
      <c r="B12" s="3" t="s">
        <v>53</v>
      </c>
      <c r="C12" s="3" t="s">
        <v>56</v>
      </c>
      <c r="D12" s="3" t="s">
        <v>56</v>
      </c>
      <c r="E12" s="3" t="s">
        <v>56</v>
      </c>
      <c r="F12" s="3" t="s">
        <v>56</v>
      </c>
      <c r="K12" s="3"/>
      <c r="L12" s="3"/>
      <c r="M12" s="3"/>
      <c r="N12" s="3"/>
      <c r="O12" s="3"/>
    </row>
    <row r="13" spans="1:15" x14ac:dyDescent="0.25">
      <c r="A13" t="s">
        <v>40</v>
      </c>
      <c r="B13" s="3" t="s">
        <v>53</v>
      </c>
      <c r="C13" s="3" t="s">
        <v>56</v>
      </c>
      <c r="D13" s="3" t="s">
        <v>56</v>
      </c>
      <c r="E13" s="3" t="s">
        <v>56</v>
      </c>
      <c r="F13" s="3" t="s">
        <v>56</v>
      </c>
      <c r="K13" s="3"/>
      <c r="L13" s="3"/>
      <c r="M13" s="3"/>
      <c r="N13" s="3"/>
      <c r="O13" s="3"/>
    </row>
    <row r="14" spans="1:15" x14ac:dyDescent="0.25">
      <c r="A14" t="s">
        <v>35</v>
      </c>
      <c r="B14" s="3" t="s">
        <v>56</v>
      </c>
      <c r="C14" s="3" t="s">
        <v>56</v>
      </c>
      <c r="D14" s="3" t="s">
        <v>56</v>
      </c>
      <c r="E14" s="3" t="s">
        <v>56</v>
      </c>
      <c r="F14" s="3" t="s">
        <v>56</v>
      </c>
      <c r="K14" s="3"/>
      <c r="L14" s="3"/>
      <c r="M14" s="3"/>
      <c r="N14" s="3"/>
      <c r="O14" s="3"/>
    </row>
    <row r="15" spans="1:15" x14ac:dyDescent="0.25">
      <c r="A15" t="s">
        <v>36</v>
      </c>
      <c r="B15" s="3" t="s">
        <v>56</v>
      </c>
      <c r="C15" s="3" t="s">
        <v>56</v>
      </c>
      <c r="D15" s="3" t="s">
        <v>56</v>
      </c>
      <c r="E15" s="3" t="s">
        <v>56</v>
      </c>
      <c r="F15" s="3" t="s">
        <v>56</v>
      </c>
      <c r="K15" s="3"/>
      <c r="L15" s="3"/>
      <c r="M15" s="3"/>
      <c r="N15" s="3"/>
      <c r="O15" s="3"/>
    </row>
    <row r="16" spans="1:15" x14ac:dyDescent="0.25">
      <c r="A16" t="s">
        <v>37</v>
      </c>
      <c r="B16" s="3" t="s">
        <v>56</v>
      </c>
      <c r="C16" s="3" t="s">
        <v>56</v>
      </c>
      <c r="D16" s="3" t="s">
        <v>56</v>
      </c>
      <c r="E16" s="3" t="s">
        <v>56</v>
      </c>
      <c r="F16" s="3" t="s">
        <v>56</v>
      </c>
      <c r="K16" s="3"/>
      <c r="L16" s="3"/>
      <c r="M16" s="3"/>
      <c r="N16" s="3"/>
      <c r="O16" s="3"/>
    </row>
    <row r="17" spans="1:15" x14ac:dyDescent="0.25">
      <c r="A17" t="s">
        <v>38</v>
      </c>
      <c r="B17" s="3" t="s">
        <v>56</v>
      </c>
      <c r="C17" s="3" t="s">
        <v>56</v>
      </c>
      <c r="D17" s="3" t="s">
        <v>56</v>
      </c>
      <c r="E17" s="3" t="s">
        <v>56</v>
      </c>
      <c r="F17" s="3" t="s">
        <v>56</v>
      </c>
      <c r="K17" s="3"/>
      <c r="L17" s="3"/>
      <c r="M17" s="3"/>
      <c r="N17" s="3"/>
      <c r="O17" s="3"/>
    </row>
    <row r="18" spans="1:15" x14ac:dyDescent="0.25">
      <c r="A18" t="s">
        <v>39</v>
      </c>
      <c r="B18" s="3" t="s">
        <v>56</v>
      </c>
      <c r="C18" s="3" t="s">
        <v>56</v>
      </c>
      <c r="D18" s="3" t="s">
        <v>56</v>
      </c>
      <c r="E18" s="3" t="s">
        <v>56</v>
      </c>
      <c r="F18" s="3" t="s">
        <v>56</v>
      </c>
      <c r="K18" s="3"/>
      <c r="L18" s="3"/>
      <c r="M18" s="3"/>
      <c r="N18" s="3"/>
      <c r="O18" s="3"/>
    </row>
    <row r="20" spans="1:15" x14ac:dyDescent="0.25">
      <c r="B20" s="578" t="s">
        <v>45</v>
      </c>
      <c r="C20" s="578"/>
      <c r="D20" s="578"/>
      <c r="E20" s="578"/>
      <c r="F20" s="578"/>
    </row>
    <row r="21" spans="1:15" x14ac:dyDescent="0.25">
      <c r="B21" t="s">
        <v>46</v>
      </c>
      <c r="C21" t="s">
        <v>47</v>
      </c>
      <c r="D21" t="s">
        <v>48</v>
      </c>
      <c r="E21" t="s">
        <v>49</v>
      </c>
      <c r="F21" t="s">
        <v>51</v>
      </c>
    </row>
    <row r="22" spans="1:15" x14ac:dyDescent="0.25">
      <c r="A22" s="2" t="s">
        <v>25</v>
      </c>
      <c r="B22" s="3" t="s">
        <v>53</v>
      </c>
      <c r="C22" s="3" t="s">
        <v>57</v>
      </c>
      <c r="D22" s="3" t="s">
        <v>57</v>
      </c>
      <c r="E22" s="3" t="s">
        <v>53</v>
      </c>
      <c r="F22" s="3" t="s">
        <v>56</v>
      </c>
      <c r="H22" s="3"/>
      <c r="I22" s="3"/>
      <c r="J22" s="3"/>
      <c r="K22" s="3"/>
      <c r="L22" s="3"/>
    </row>
    <row r="23" spans="1:15" x14ac:dyDescent="0.25">
      <c r="A23" s="2" t="s">
        <v>26</v>
      </c>
      <c r="B23" s="3" t="s">
        <v>54</v>
      </c>
      <c r="C23" s="3" t="s">
        <v>57</v>
      </c>
      <c r="D23" s="3" t="s">
        <v>57</v>
      </c>
      <c r="E23" s="3" t="s">
        <v>54</v>
      </c>
      <c r="F23" s="3" t="s">
        <v>56</v>
      </c>
      <c r="H23" s="3"/>
      <c r="I23" s="3"/>
      <c r="J23" s="3"/>
      <c r="K23" s="3"/>
      <c r="L23" s="3"/>
    </row>
    <row r="24" spans="1:15" x14ac:dyDescent="0.25">
      <c r="A24" s="2" t="s">
        <v>27</v>
      </c>
      <c r="B24" s="3" t="s">
        <v>53</v>
      </c>
      <c r="C24" s="3" t="s">
        <v>53</v>
      </c>
      <c r="D24" s="3" t="s">
        <v>53</v>
      </c>
      <c r="E24" s="3" t="s">
        <v>53</v>
      </c>
      <c r="F24" s="3" t="s">
        <v>56</v>
      </c>
      <c r="H24" s="3"/>
      <c r="I24" s="3"/>
      <c r="J24" s="3"/>
      <c r="K24" s="3"/>
      <c r="L24" s="3"/>
    </row>
    <row r="25" spans="1:15" x14ac:dyDescent="0.25">
      <c r="A25" s="2" t="s">
        <v>28</v>
      </c>
      <c r="B25" s="3" t="s">
        <v>53</v>
      </c>
      <c r="C25" s="3" t="s">
        <v>54</v>
      </c>
      <c r="D25" s="3" t="s">
        <v>54</v>
      </c>
      <c r="E25" s="3" t="s">
        <v>57</v>
      </c>
      <c r="F25" s="3" t="s">
        <v>56</v>
      </c>
      <c r="H25" s="3"/>
      <c r="I25" s="3"/>
      <c r="J25" s="3"/>
      <c r="K25" s="3"/>
      <c r="L25" s="3"/>
    </row>
    <row r="26" spans="1:15" x14ac:dyDescent="0.25">
      <c r="A26" s="2" t="s">
        <v>29</v>
      </c>
      <c r="B26" s="3" t="s">
        <v>53</v>
      </c>
      <c r="C26" s="3" t="s">
        <v>54</v>
      </c>
      <c r="D26" s="3" t="s">
        <v>54</v>
      </c>
      <c r="E26" s="3" t="s">
        <v>53</v>
      </c>
      <c r="F26" s="3" t="s">
        <v>56</v>
      </c>
      <c r="H26" s="3"/>
      <c r="I26" s="3"/>
      <c r="J26" s="3"/>
      <c r="K26" s="3"/>
      <c r="L26" s="3"/>
    </row>
    <row r="27" spans="1:15" x14ac:dyDescent="0.25">
      <c r="A27" s="1" t="s">
        <v>30</v>
      </c>
      <c r="B27" s="3" t="s">
        <v>57</v>
      </c>
      <c r="C27" s="3" t="s">
        <v>57</v>
      </c>
      <c r="D27" s="3" t="s">
        <v>57</v>
      </c>
      <c r="E27" s="3" t="s">
        <v>57</v>
      </c>
      <c r="F27" s="3" t="s">
        <v>56</v>
      </c>
      <c r="H27" s="3"/>
      <c r="I27" s="3"/>
      <c r="J27" s="3"/>
      <c r="K27" s="3"/>
      <c r="L27" s="3"/>
    </row>
    <row r="28" spans="1:15" x14ac:dyDescent="0.25">
      <c r="A28" s="1" t="s">
        <v>31</v>
      </c>
      <c r="B28" s="3" t="s">
        <v>53</v>
      </c>
      <c r="C28" s="3" t="s">
        <v>53</v>
      </c>
      <c r="D28" s="3" t="s">
        <v>53</v>
      </c>
      <c r="E28" s="3" t="s">
        <v>53</v>
      </c>
      <c r="F28" s="3" t="s">
        <v>56</v>
      </c>
      <c r="H28" s="3"/>
      <c r="I28" s="3"/>
      <c r="J28" s="3"/>
      <c r="K28" s="3"/>
      <c r="L28" s="3"/>
    </row>
    <row r="29" spans="1:15" x14ac:dyDescent="0.25">
      <c r="A29" t="s">
        <v>32</v>
      </c>
      <c r="B29" s="3" t="s">
        <v>53</v>
      </c>
      <c r="C29" s="3" t="s">
        <v>53</v>
      </c>
      <c r="D29" s="3" t="s">
        <v>53</v>
      </c>
      <c r="E29" s="3" t="s">
        <v>53</v>
      </c>
      <c r="F29" s="3" t="s">
        <v>56</v>
      </c>
      <c r="H29" s="3"/>
      <c r="I29" s="3"/>
      <c r="J29" s="3"/>
      <c r="K29" s="3"/>
      <c r="L29" s="3"/>
    </row>
    <row r="30" spans="1:15" x14ac:dyDescent="0.25">
      <c r="A30" t="s">
        <v>33</v>
      </c>
      <c r="B30" s="3" t="s">
        <v>53</v>
      </c>
      <c r="C30" s="3" t="s">
        <v>53</v>
      </c>
      <c r="D30" s="3" t="s">
        <v>53</v>
      </c>
      <c r="E30" s="3" t="s">
        <v>53</v>
      </c>
      <c r="F30" s="3" t="s">
        <v>56</v>
      </c>
      <c r="H30" s="3"/>
      <c r="I30" s="3"/>
      <c r="J30" s="3"/>
      <c r="K30" s="3"/>
      <c r="L30" s="3"/>
    </row>
    <row r="31" spans="1:15" x14ac:dyDescent="0.25">
      <c r="A31" t="s">
        <v>34</v>
      </c>
      <c r="B31" s="3" t="s">
        <v>53</v>
      </c>
      <c r="C31" s="3" t="s">
        <v>53</v>
      </c>
      <c r="D31" s="3" t="s">
        <v>53</v>
      </c>
      <c r="E31" s="3" t="s">
        <v>53</v>
      </c>
      <c r="F31" s="3" t="s">
        <v>56</v>
      </c>
      <c r="H31" s="3"/>
      <c r="I31" s="3"/>
      <c r="J31" s="3"/>
      <c r="K31" s="3"/>
      <c r="L31" s="3"/>
    </row>
    <row r="32" spans="1:15" x14ac:dyDescent="0.25">
      <c r="A32" t="s">
        <v>40</v>
      </c>
      <c r="B32" s="3" t="s">
        <v>53</v>
      </c>
      <c r="C32" s="3" t="s">
        <v>53</v>
      </c>
      <c r="D32" s="3" t="s">
        <v>53</v>
      </c>
      <c r="E32" s="3" t="s">
        <v>53</v>
      </c>
      <c r="F32" s="3" t="s">
        <v>53</v>
      </c>
      <c r="H32" s="3"/>
      <c r="I32" s="3"/>
      <c r="J32" s="3"/>
      <c r="K32" s="3"/>
      <c r="L32" s="3"/>
    </row>
    <row r="33" spans="1:12" x14ac:dyDescent="0.25">
      <c r="A33" t="s">
        <v>35</v>
      </c>
      <c r="B33" s="3" t="s">
        <v>56</v>
      </c>
      <c r="C33" s="3" t="s">
        <v>57</v>
      </c>
      <c r="D33" s="3" t="s">
        <v>57</v>
      </c>
      <c r="E33" s="3" t="s">
        <v>56</v>
      </c>
      <c r="F33" s="3" t="s">
        <v>56</v>
      </c>
      <c r="H33" s="3"/>
      <c r="I33" s="3"/>
      <c r="J33" s="3"/>
      <c r="K33" s="3"/>
      <c r="L33" s="3"/>
    </row>
    <row r="34" spans="1:12" x14ac:dyDescent="0.25">
      <c r="A34" t="s">
        <v>36</v>
      </c>
      <c r="B34" s="3" t="s">
        <v>56</v>
      </c>
      <c r="C34" s="3" t="s">
        <v>57</v>
      </c>
      <c r="D34" s="3" t="s">
        <v>54</v>
      </c>
      <c r="E34" s="3" t="s">
        <v>56</v>
      </c>
      <c r="F34" s="3" t="s">
        <v>56</v>
      </c>
      <c r="H34" s="3"/>
      <c r="I34" s="3"/>
      <c r="J34" s="3"/>
      <c r="K34" s="3"/>
      <c r="L34" s="3"/>
    </row>
    <row r="35" spans="1:12" x14ac:dyDescent="0.25">
      <c r="A35" t="s">
        <v>37</v>
      </c>
      <c r="B35" s="3" t="s">
        <v>56</v>
      </c>
      <c r="C35" s="3" t="s">
        <v>57</v>
      </c>
      <c r="D35" s="3" t="s">
        <v>54</v>
      </c>
      <c r="E35" s="3" t="s">
        <v>56</v>
      </c>
      <c r="F35" s="3" t="s">
        <v>56</v>
      </c>
      <c r="H35" s="3"/>
      <c r="I35" s="3"/>
      <c r="J35" s="3"/>
      <c r="K35" s="3"/>
      <c r="L35" s="3"/>
    </row>
    <row r="36" spans="1:12" x14ac:dyDescent="0.25">
      <c r="A36" t="s">
        <v>38</v>
      </c>
      <c r="B36" s="3" t="s">
        <v>56</v>
      </c>
      <c r="C36" s="3" t="s">
        <v>57</v>
      </c>
      <c r="D36" s="3" t="s">
        <v>56</v>
      </c>
      <c r="E36" s="3" t="s">
        <v>56</v>
      </c>
      <c r="F36" s="3" t="s">
        <v>56</v>
      </c>
      <c r="H36" s="3"/>
      <c r="I36" s="3"/>
      <c r="J36" s="3"/>
      <c r="K36" s="3"/>
      <c r="L36" s="3"/>
    </row>
    <row r="37" spans="1:12" x14ac:dyDescent="0.25">
      <c r="A37" t="s">
        <v>39</v>
      </c>
      <c r="B37" s="3" t="s">
        <v>56</v>
      </c>
      <c r="C37" s="3" t="s">
        <v>57</v>
      </c>
      <c r="D37" s="3" t="s">
        <v>56</v>
      </c>
      <c r="E37" s="3" t="s">
        <v>56</v>
      </c>
      <c r="F37" s="3" t="s">
        <v>56</v>
      </c>
      <c r="H37" s="3"/>
      <c r="I37" s="3"/>
      <c r="J37" s="3"/>
      <c r="K37" s="3"/>
      <c r="L37" s="3"/>
    </row>
    <row r="39" spans="1:12" x14ac:dyDescent="0.25">
      <c r="B39" s="578" t="s">
        <v>44</v>
      </c>
      <c r="C39" s="578"/>
      <c r="D39" s="578"/>
      <c r="E39" s="578"/>
      <c r="F39" s="578"/>
    </row>
    <row r="40" spans="1:12" x14ac:dyDescent="0.25">
      <c r="B40" t="s">
        <v>46</v>
      </c>
      <c r="C40" t="s">
        <v>47</v>
      </c>
      <c r="D40" t="s">
        <v>48</v>
      </c>
      <c r="E40" t="s">
        <v>49</v>
      </c>
      <c r="F40" t="s">
        <v>51</v>
      </c>
    </row>
    <row r="41" spans="1:12" x14ac:dyDescent="0.25">
      <c r="A41" s="2" t="s">
        <v>25</v>
      </c>
      <c r="B41" s="3" t="s">
        <v>57</v>
      </c>
      <c r="C41" s="3" t="s">
        <v>57</v>
      </c>
      <c r="D41" s="3" t="s">
        <v>53</v>
      </c>
      <c r="E41" s="3" t="s">
        <v>56</v>
      </c>
      <c r="F41" s="3" t="s">
        <v>53</v>
      </c>
    </row>
    <row r="42" spans="1:12" x14ac:dyDescent="0.25">
      <c r="A42" s="2" t="s">
        <v>26</v>
      </c>
      <c r="B42" s="3" t="s">
        <v>57</v>
      </c>
      <c r="C42" s="3" t="s">
        <v>57</v>
      </c>
      <c r="D42" s="3" t="s">
        <v>57</v>
      </c>
      <c r="E42" s="3" t="s">
        <v>56</v>
      </c>
      <c r="F42" s="3" t="s">
        <v>54</v>
      </c>
    </row>
    <row r="43" spans="1:12" x14ac:dyDescent="0.25">
      <c r="A43" s="2" t="s">
        <v>27</v>
      </c>
      <c r="B43" s="3" t="s">
        <v>53</v>
      </c>
      <c r="C43" s="3" t="s">
        <v>53</v>
      </c>
      <c r="D43" s="3" t="s">
        <v>53</v>
      </c>
      <c r="E43" s="3" t="s">
        <v>56</v>
      </c>
      <c r="F43" s="3" t="s">
        <v>53</v>
      </c>
    </row>
    <row r="44" spans="1:12" x14ac:dyDescent="0.25">
      <c r="A44" s="2" t="s">
        <v>28</v>
      </c>
      <c r="B44" s="3" t="s">
        <v>57</v>
      </c>
      <c r="C44" s="3" t="s">
        <v>57</v>
      </c>
      <c r="D44" s="3" t="s">
        <v>53</v>
      </c>
      <c r="E44" s="3" t="s">
        <v>56</v>
      </c>
      <c r="F44" s="3" t="s">
        <v>53</v>
      </c>
    </row>
    <row r="45" spans="1:12" x14ac:dyDescent="0.25">
      <c r="A45" s="2" t="s">
        <v>29</v>
      </c>
      <c r="B45" s="3" t="s">
        <v>53</v>
      </c>
      <c r="C45" s="3" t="s">
        <v>53</v>
      </c>
      <c r="D45" s="3" t="s">
        <v>53</v>
      </c>
      <c r="E45" s="3" t="s">
        <v>56</v>
      </c>
      <c r="F45" s="3" t="s">
        <v>53</v>
      </c>
    </row>
    <row r="46" spans="1:12" x14ac:dyDescent="0.25">
      <c r="A46" s="1" t="s">
        <v>30</v>
      </c>
      <c r="B46" s="3" t="s">
        <v>57</v>
      </c>
      <c r="C46" s="3" t="s">
        <v>57</v>
      </c>
      <c r="D46" s="3" t="s">
        <v>54</v>
      </c>
      <c r="E46" s="3" t="s">
        <v>56</v>
      </c>
      <c r="F46" s="3" t="s">
        <v>53</v>
      </c>
    </row>
    <row r="47" spans="1:12" x14ac:dyDescent="0.25">
      <c r="A47" s="1" t="s">
        <v>31</v>
      </c>
      <c r="B47" s="3" t="s">
        <v>53</v>
      </c>
      <c r="C47" s="3" t="s">
        <v>53</v>
      </c>
      <c r="D47" s="3" t="s">
        <v>53</v>
      </c>
      <c r="E47" s="3" t="s">
        <v>56</v>
      </c>
      <c r="F47" s="3" t="s">
        <v>53</v>
      </c>
    </row>
    <row r="48" spans="1:12" x14ac:dyDescent="0.25">
      <c r="A48" t="s">
        <v>32</v>
      </c>
      <c r="B48" s="3" t="s">
        <v>53</v>
      </c>
      <c r="C48" s="3" t="s">
        <v>53</v>
      </c>
      <c r="D48" s="3" t="s">
        <v>53</v>
      </c>
      <c r="E48" s="3" t="s">
        <v>56</v>
      </c>
      <c r="F48" s="3" t="s">
        <v>53</v>
      </c>
    </row>
    <row r="49" spans="1:6" x14ac:dyDescent="0.25">
      <c r="A49" t="s">
        <v>33</v>
      </c>
      <c r="B49" s="3" t="s">
        <v>57</v>
      </c>
      <c r="C49" s="3" t="s">
        <v>57</v>
      </c>
      <c r="D49" s="3" t="s">
        <v>53</v>
      </c>
      <c r="E49" s="3" t="s">
        <v>56</v>
      </c>
      <c r="F49" s="3" t="s">
        <v>53</v>
      </c>
    </row>
    <row r="50" spans="1:6" x14ac:dyDescent="0.25">
      <c r="A50" t="s">
        <v>34</v>
      </c>
      <c r="B50" s="3" t="s">
        <v>53</v>
      </c>
      <c r="C50" s="3" t="s">
        <v>54</v>
      </c>
      <c r="D50" s="3" t="s">
        <v>53</v>
      </c>
      <c r="E50" s="3" t="s">
        <v>56</v>
      </c>
      <c r="F50" s="3" t="s">
        <v>53</v>
      </c>
    </row>
    <row r="51" spans="1:6" x14ac:dyDescent="0.25">
      <c r="A51" t="s">
        <v>40</v>
      </c>
      <c r="B51" s="3" t="s">
        <v>53</v>
      </c>
      <c r="C51" s="3" t="s">
        <v>53</v>
      </c>
      <c r="D51" s="3" t="s">
        <v>53</v>
      </c>
      <c r="E51" s="3" t="s">
        <v>53</v>
      </c>
      <c r="F51" s="3" t="s">
        <v>53</v>
      </c>
    </row>
    <row r="52" spans="1:6" x14ac:dyDescent="0.25">
      <c r="A52" t="s">
        <v>35</v>
      </c>
      <c r="B52" s="3" t="s">
        <v>56</v>
      </c>
      <c r="C52" s="3" t="s">
        <v>56</v>
      </c>
      <c r="D52" s="3" t="s">
        <v>56</v>
      </c>
      <c r="E52" s="3" t="s">
        <v>56</v>
      </c>
      <c r="F52" s="3" t="s">
        <v>56</v>
      </c>
    </row>
    <row r="53" spans="1:6" x14ac:dyDescent="0.25">
      <c r="A53" t="s">
        <v>36</v>
      </c>
      <c r="B53" s="3" t="s">
        <v>57</v>
      </c>
      <c r="C53" s="3" t="s">
        <v>57</v>
      </c>
      <c r="D53" s="3" t="s">
        <v>56</v>
      </c>
      <c r="E53" s="3" t="s">
        <v>56</v>
      </c>
      <c r="F53" s="3" t="s">
        <v>54</v>
      </c>
    </row>
    <row r="54" spans="1:6" x14ac:dyDescent="0.25">
      <c r="A54" t="s">
        <v>37</v>
      </c>
      <c r="B54" s="3" t="s">
        <v>57</v>
      </c>
      <c r="C54" s="3" t="s">
        <v>57</v>
      </c>
      <c r="D54" s="3" t="s">
        <v>56</v>
      </c>
      <c r="E54" s="3" t="s">
        <v>56</v>
      </c>
      <c r="F54" s="3" t="s">
        <v>54</v>
      </c>
    </row>
    <row r="55" spans="1:6" x14ac:dyDescent="0.25">
      <c r="A55" t="s">
        <v>38</v>
      </c>
      <c r="B55" s="3" t="s">
        <v>56</v>
      </c>
      <c r="C55" s="3" t="s">
        <v>56</v>
      </c>
      <c r="D55" s="3" t="s">
        <v>56</v>
      </c>
      <c r="E55" s="3" t="s">
        <v>56</v>
      </c>
      <c r="F55" s="3" t="s">
        <v>56</v>
      </c>
    </row>
    <row r="56" spans="1:6" x14ac:dyDescent="0.25">
      <c r="A56" t="s">
        <v>39</v>
      </c>
      <c r="B56" s="3" t="s">
        <v>56</v>
      </c>
      <c r="C56" s="3" t="s">
        <v>56</v>
      </c>
      <c r="D56" s="3" t="s">
        <v>56</v>
      </c>
      <c r="E56" s="3" t="s">
        <v>56</v>
      </c>
      <c r="F56" s="3" t="s">
        <v>56</v>
      </c>
    </row>
  </sheetData>
  <sheetProtection password="CBEB" sheet="1" objects="1" scenarios="1" selectLockedCells="1" selectUnlockedCells="1"/>
  <mergeCells count="3">
    <mergeCell ref="B1:F1"/>
    <mergeCell ref="B20:F20"/>
    <mergeCell ref="B39:F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RSD 01</vt:lpstr>
      <vt:lpstr>kontrola rozměrů</vt:lpstr>
      <vt:lpstr>RSD 02</vt:lpstr>
      <vt:lpstr>ISD</vt:lpstr>
      <vt:lpstr>data list</vt:lpstr>
      <vt:lpstr>data list RSD02</vt:lpstr>
      <vt:lpstr>data list ISD</vt:lpstr>
      <vt:lpstr>Tabulky kombinací</vt:lpstr>
      <vt:lpstr>ISD!Oblast_tisku</vt:lpstr>
      <vt:lpstr>'RSD 01'!Oblast_tisku</vt:lpstr>
      <vt:lpstr>'RSD 02'!Oblast_tisku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Kucerova</dc:creator>
  <cp:lastModifiedBy>Marcela Kucerova</cp:lastModifiedBy>
  <cp:lastPrinted>2017-09-25T13:40:51Z</cp:lastPrinted>
  <dcterms:created xsi:type="dcterms:W3CDTF">2017-06-01T11:28:34Z</dcterms:created>
  <dcterms:modified xsi:type="dcterms:W3CDTF">2017-09-26T10:14:25Z</dcterms:modified>
</cp:coreProperties>
</file>